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a_delovni_zvezek" defaultThemeVersion="166925"/>
  <mc:AlternateContent xmlns:mc="http://schemas.openxmlformats.org/markup-compatibility/2006">
    <mc:Choice Requires="x15">
      <x15ac:absPath xmlns:x15ac="http://schemas.microsoft.com/office/spreadsheetml/2010/11/ac" url="https://regionalnisklad.sharepoint.com/sites/SPODBUDE496/Dokumenti v skupni rabi/2_Finančni produkti/2025_BIZI_OPO_turizem/"/>
    </mc:Choice>
  </mc:AlternateContent>
  <xr:revisionPtr revIDLastSave="3466" documentId="8_{25F0390F-FFD5-4C2B-A199-EBC48A0ABCEE}" xr6:coauthVersionLast="47" xr6:coauthVersionMax="47" xr10:uidLastSave="{18B544CB-E91B-4CA6-A9EC-AF42B222CD27}"/>
  <bookViews>
    <workbookView xWindow="28680" yWindow="-5475" windowWidth="51840" windowHeight="21120" tabRatio="823" activeTab="12" xr2:uid="{00000000-000D-0000-FFFF-FFFF00000000}"/>
  </bookViews>
  <sheets>
    <sheet name="NAVODILO" sheetId="22" r:id="rId1"/>
    <sheet name="List3" sheetId="27" state="hidden" r:id="rId2"/>
    <sheet name="PREDSTAVITEV" sheetId="3" r:id="rId3"/>
    <sheet name="DINAMIKA ZAHTEVKOV" sheetId="33" state="hidden" r:id="rId4"/>
    <sheet name="TRAJNOSTNI PROJEKT" sheetId="23" state="hidden" r:id="rId5"/>
    <sheet name="TRAJNOSTNI CILJI" sheetId="24" state="hidden" r:id="rId6"/>
    <sheet name="FINANČNE OBVEZNOSTI" sheetId="21" r:id="rId7"/>
    <sheet name="STROŠKI PROJKETA" sheetId="28" r:id="rId8"/>
    <sheet name="VIRI FINANCIRANJA" sheetId="29" r:id="rId9"/>
    <sheet name="DENARNI TOK" sheetId="20" r:id="rId10"/>
    <sheet name="OGLJIČNI_ODTIS" sheetId="37" r:id="rId11"/>
    <sheet name="MERILA" sheetId="40" r:id="rId12"/>
    <sheet name="KUMULACIJA in INTENZIVNOST DP" sheetId="34" r:id="rId13"/>
    <sheet name="Seznami za vozila" sheetId="39" state="hidden" r:id="rId14"/>
    <sheet name="ŠIFRANTI" sheetId="36" state="hidden" r:id="rId15"/>
    <sheet name="List1" sheetId="26" state="hidden" r:id="rId16"/>
    <sheet name="List2" sheetId="14" state="hidden" r:id="rId17"/>
  </sheets>
  <definedNames>
    <definedName name="_xlnm._FilterDatabase" localSheetId="14" hidden="1">ŠIFRANTI!$K$1:$W$213</definedName>
    <definedName name="_ftn1" localSheetId="2">#REF!</definedName>
    <definedName name="_ftnref1" localSheetId="2">PREDSTAVITEV!#REF!</definedName>
    <definedName name="_xlnm.Print_Area" localSheetId="6">'FINANČNE OBVEZNOSTI'!$A$1:$L$28</definedName>
    <definedName name="_xlnm.Print_Area" localSheetId="2">PREDSTAVITEV!$A$1:$L$52</definedName>
    <definedName name="_xlnm.Print_Area" localSheetId="7">'STROŠKI PROJKETA'!$A$1:$M$89</definedName>
    <definedName name="_xlnm.Print_Area" localSheetId="4">'TRAJNOSTNI PROJEKT'!$A$1:$L$20</definedName>
    <definedName name="_xlnm.Print_Area" localSheetId="8">'VIRI FINANCIRANJA'!$A$1:$H$19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34" l="1"/>
  <c r="I18" i="34"/>
  <c r="I32" i="34"/>
  <c r="I28" i="34"/>
  <c r="G32" i="34"/>
  <c r="G28" i="34"/>
  <c r="G7" i="34"/>
  <c r="G6" i="34"/>
  <c r="G5" i="34"/>
  <c r="G4" i="34"/>
  <c r="V27" i="37" l="1"/>
  <c r="U27" i="37"/>
  <c r="P27" i="37"/>
  <c r="O27" i="37"/>
  <c r="J27" i="37"/>
  <c r="I27" i="37"/>
  <c r="D27" i="37" l="1"/>
  <c r="J81" i="28"/>
  <c r="G83" i="28"/>
  <c r="I82" i="28"/>
  <c r="I83" i="28"/>
  <c r="I74" i="28"/>
  <c r="I79" i="28"/>
  <c r="I80" i="28"/>
  <c r="L5" i="21"/>
  <c r="J35" i="3"/>
  <c r="J36" i="3"/>
  <c r="J37" i="3"/>
  <c r="J38" i="3"/>
  <c r="J39" i="3"/>
  <c r="J40" i="3"/>
  <c r="J41" i="3"/>
  <c r="J42" i="3"/>
  <c r="J43" i="3"/>
  <c r="J44" i="3"/>
  <c r="J45" i="3"/>
  <c r="J46" i="3"/>
  <c r="J47" i="3"/>
  <c r="J48" i="3"/>
  <c r="J49" i="3"/>
  <c r="J50" i="3" l="1"/>
  <c r="E14" i="3"/>
  <c r="G33" i="34"/>
  <c r="E7" i="28"/>
  <c r="G24" i="34" l="1"/>
  <c r="G25" i="34"/>
  <c r="I22" i="34" l="1"/>
  <c r="G17" i="34"/>
  <c r="G3" i="34"/>
  <c r="G13" i="34" l="1"/>
  <c r="A35" i="34" s="1"/>
  <c r="I3" i="34"/>
  <c r="G26" i="34"/>
  <c r="G12" i="34"/>
  <c r="G10" i="34"/>
  <c r="G11" i="34"/>
  <c r="I16" i="34" l="1"/>
  <c r="A19" i="34" s="1"/>
  <c r="A29" i="34"/>
  <c r="C24" i="20"/>
  <c r="B29" i="20" l="1"/>
  <c r="B18" i="20"/>
  <c r="E8" i="20"/>
  <c r="D8" i="20"/>
  <c r="D83" i="28"/>
  <c r="M3" i="28"/>
  <c r="I3" i="28"/>
  <c r="D87" i="28" l="1"/>
  <c r="I27" i="21"/>
  <c r="J27" i="21" s="1"/>
  <c r="K27" i="21" s="1"/>
  <c r="I28" i="21"/>
  <c r="J28" i="21" s="1"/>
  <c r="K28" i="21" s="1"/>
  <c r="G5" i="24" l="1"/>
  <c r="G6" i="24"/>
  <c r="G7" i="24"/>
  <c r="G8" i="24"/>
  <c r="G4" i="24"/>
  <c r="F18" i="23"/>
  <c r="K22" i="21" l="1"/>
  <c r="F30" i="33"/>
  <c r="G30" i="33"/>
  <c r="H30" i="33"/>
  <c r="K30" i="33"/>
  <c r="F19" i="23" l="1"/>
  <c r="F20" i="23" s="1"/>
  <c r="F31" i="33"/>
  <c r="E83" i="28"/>
  <c r="D88" i="28" s="1"/>
  <c r="L20" i="28"/>
  <c r="M10" i="28"/>
  <c r="L10" i="28"/>
  <c r="M7" i="28"/>
  <c r="L7" i="28"/>
  <c r="K7" i="28"/>
  <c r="J7" i="28"/>
  <c r="E24" i="20"/>
  <c r="E23" i="20" s="1"/>
  <c r="B23" i="20"/>
  <c r="L23" i="21"/>
  <c r="L28" i="21" s="1"/>
  <c r="L20" i="21"/>
  <c r="L27" i="21" s="1"/>
  <c r="L6" i="21"/>
  <c r="L7" i="21"/>
  <c r="L8" i="21"/>
  <c r="L9" i="21"/>
  <c r="L10" i="21"/>
  <c r="L11" i="21"/>
  <c r="L12" i="21"/>
  <c r="L13" i="21"/>
  <c r="L14" i="21"/>
  <c r="L15" i="21"/>
  <c r="L16" i="21"/>
  <c r="K19" i="21"/>
  <c r="K17" i="21"/>
  <c r="E19" i="20" s="1"/>
  <c r="E18" i="20" s="1"/>
  <c r="L18" i="21"/>
  <c r="K4" i="21"/>
  <c r="K25" i="21" s="1"/>
  <c r="L17" i="21" l="1"/>
  <c r="F13" i="29"/>
  <c r="C10" i="20" s="1"/>
  <c r="G13" i="29"/>
  <c r="D10" i="20" s="1"/>
  <c r="H13" i="29"/>
  <c r="E13" i="29"/>
  <c r="B10" i="20" s="1"/>
  <c r="F7" i="29"/>
  <c r="C9" i="20" s="1"/>
  <c r="G7" i="29"/>
  <c r="D9" i="20" s="1"/>
  <c r="D7" i="20" s="1"/>
  <c r="H7" i="29"/>
  <c r="E9" i="20" s="1"/>
  <c r="E7" i="20" s="1"/>
  <c r="E26" i="20" s="1"/>
  <c r="E7" i="29"/>
  <c r="B9" i="20" s="1"/>
  <c r="F4" i="29"/>
  <c r="G4" i="29"/>
  <c r="H4" i="29"/>
  <c r="E4" i="29"/>
  <c r="H3" i="29"/>
  <c r="G3" i="29"/>
  <c r="F3" i="29"/>
  <c r="E3" i="29"/>
  <c r="I73" i="28"/>
  <c r="I67" i="28"/>
  <c r="I64" i="28"/>
  <c r="I63" i="28"/>
  <c r="I58" i="28"/>
  <c r="I56" i="28"/>
  <c r="I55" i="28"/>
  <c r="I51" i="28"/>
  <c r="I50" i="28"/>
  <c r="I48" i="28"/>
  <c r="I47" i="28"/>
  <c r="I46" i="28"/>
  <c r="I45" i="28"/>
  <c r="I44" i="28"/>
  <c r="I43" i="28"/>
  <c r="I42" i="28"/>
  <c r="I41" i="28"/>
  <c r="I40" i="28"/>
  <c r="I39" i="28"/>
  <c r="I38" i="28"/>
  <c r="I30" i="28"/>
  <c r="I27" i="28"/>
  <c r="I21" i="28"/>
  <c r="I17" i="28"/>
  <c r="I14" i="28"/>
  <c r="I11" i="28"/>
  <c r="I9" i="28"/>
  <c r="I8" i="28"/>
  <c r="I7" i="28"/>
  <c r="M72" i="28"/>
  <c r="M57" i="28"/>
  <c r="L57" i="28"/>
  <c r="K78" i="28"/>
  <c r="L78" i="28"/>
  <c r="K72" i="28"/>
  <c r="L72" i="28"/>
  <c r="K66" i="28"/>
  <c r="L66" i="28"/>
  <c r="K57" i="28"/>
  <c r="K49" i="28"/>
  <c r="L49" i="28"/>
  <c r="K37" i="28"/>
  <c r="L37" i="28"/>
  <c r="K29" i="28"/>
  <c r="L29" i="28"/>
  <c r="L16" i="28"/>
  <c r="K16" i="28"/>
  <c r="K13" i="28"/>
  <c r="L13" i="28"/>
  <c r="K10" i="28"/>
  <c r="M5" i="28"/>
  <c r="L5" i="28"/>
  <c r="C8" i="20"/>
  <c r="B8" i="20"/>
  <c r="E3" i="20"/>
  <c r="D3" i="20"/>
  <c r="C3" i="20"/>
  <c r="B3" i="20"/>
  <c r="C36" i="29"/>
  <c r="C35" i="29"/>
  <c r="C34" i="29"/>
  <c r="C33" i="29"/>
  <c r="C32" i="29"/>
  <c r="C31" i="29"/>
  <c r="C30" i="29"/>
  <c r="C29" i="29"/>
  <c r="C27" i="29"/>
  <c r="C26" i="29"/>
  <c r="C25" i="29"/>
  <c r="D14" i="29"/>
  <c r="D12" i="29"/>
  <c r="D11" i="29"/>
  <c r="D10" i="29"/>
  <c r="D9" i="29"/>
  <c r="D8" i="29"/>
  <c r="D6" i="29"/>
  <c r="D5" i="29"/>
  <c r="H25" i="21"/>
  <c r="J22" i="21"/>
  <c r="I22" i="21"/>
  <c r="J19" i="21"/>
  <c r="I19" i="21"/>
  <c r="J4" i="21"/>
  <c r="I4" i="21"/>
  <c r="J17" i="21"/>
  <c r="D19" i="20" s="1"/>
  <c r="D18" i="20" s="1"/>
  <c r="A85" i="28"/>
  <c r="M78" i="28"/>
  <c r="J78" i="28"/>
  <c r="J82" i="28" s="1"/>
  <c r="G78" i="28"/>
  <c r="E78" i="28"/>
  <c r="D78" i="28"/>
  <c r="J72" i="28"/>
  <c r="G72" i="28"/>
  <c r="E72" i="28"/>
  <c r="D72" i="28"/>
  <c r="M66" i="28"/>
  <c r="J66" i="28"/>
  <c r="G66" i="28"/>
  <c r="E66" i="28"/>
  <c r="D66" i="28"/>
  <c r="J57" i="28"/>
  <c r="G57" i="28"/>
  <c r="E57" i="28"/>
  <c r="D57" i="28"/>
  <c r="M49" i="28"/>
  <c r="J49" i="28"/>
  <c r="G49" i="28"/>
  <c r="E49" i="28"/>
  <c r="D49" i="28"/>
  <c r="M37" i="28"/>
  <c r="J37" i="28"/>
  <c r="G37" i="28"/>
  <c r="E37" i="28"/>
  <c r="D37" i="28"/>
  <c r="M29" i="28"/>
  <c r="J29" i="28"/>
  <c r="G29" i="28"/>
  <c r="E29" i="28"/>
  <c r="D29" i="28"/>
  <c r="M20" i="28"/>
  <c r="K20" i="28"/>
  <c r="J20" i="28"/>
  <c r="G20" i="28"/>
  <c r="E20" i="28"/>
  <c r="D20" i="28"/>
  <c r="M16" i="28"/>
  <c r="J16" i="28"/>
  <c r="G16" i="28"/>
  <c r="E16" i="28"/>
  <c r="D16" i="28"/>
  <c r="M13" i="28"/>
  <c r="J13" i="28"/>
  <c r="G13" i="28"/>
  <c r="E13" i="28"/>
  <c r="D13" i="28"/>
  <c r="J10" i="28"/>
  <c r="G10" i="28"/>
  <c r="E10" i="28"/>
  <c r="D10" i="28"/>
  <c r="G7" i="28"/>
  <c r="D7" i="28"/>
  <c r="K5" i="28"/>
  <c r="J5" i="28"/>
  <c r="L65" i="28" l="1"/>
  <c r="L6" i="28"/>
  <c r="B7" i="20"/>
  <c r="B26" i="20" s="1"/>
  <c r="B27" i="20" s="1"/>
  <c r="C7" i="20"/>
  <c r="E6" i="28"/>
  <c r="J65" i="28"/>
  <c r="J19" i="28"/>
  <c r="K6" i="28"/>
  <c r="K65" i="28"/>
  <c r="J6" i="28"/>
  <c r="M6" i="28"/>
  <c r="H15" i="29"/>
  <c r="E10" i="20"/>
  <c r="F15" i="29"/>
  <c r="L19" i="28"/>
  <c r="L81" i="28" s="1"/>
  <c r="K19" i="28"/>
  <c r="E15" i="29"/>
  <c r="G15" i="29"/>
  <c r="I72" i="28"/>
  <c r="I10" i="28"/>
  <c r="I20" i="28"/>
  <c r="D13" i="29"/>
  <c r="C24" i="29"/>
  <c r="C38" i="29"/>
  <c r="C28" i="29"/>
  <c r="D7" i="29"/>
  <c r="D4" i="29"/>
  <c r="C23" i="29"/>
  <c r="G6" i="28"/>
  <c r="I57" i="28"/>
  <c r="G19" i="28"/>
  <c r="I49" i="28"/>
  <c r="I13" i="28"/>
  <c r="E19" i="28"/>
  <c r="D19" i="28"/>
  <c r="I37" i="28"/>
  <c r="M65" i="28"/>
  <c r="D65" i="28"/>
  <c r="D6" i="28"/>
  <c r="I29" i="28"/>
  <c r="M19" i="28"/>
  <c r="E65" i="28"/>
  <c r="I16" i="28"/>
  <c r="G65" i="28"/>
  <c r="I66" i="28"/>
  <c r="I65" i="28" s="1"/>
  <c r="G82" i="28" l="1"/>
  <c r="G81" i="28"/>
  <c r="E82" i="28"/>
  <c r="M82" i="28"/>
  <c r="H17" i="29" s="1"/>
  <c r="E17" i="29"/>
  <c r="I19" i="28"/>
  <c r="I6" i="28"/>
  <c r="L82" i="28"/>
  <c r="G16" i="29" s="1"/>
  <c r="K82" i="28"/>
  <c r="F17" i="29" s="1"/>
  <c r="K81" i="28"/>
  <c r="E81" i="28"/>
  <c r="C37" i="29"/>
  <c r="D15" i="29"/>
  <c r="C7" i="29" s="1"/>
  <c r="D82" i="28"/>
  <c r="D81" i="28"/>
  <c r="M81" i="28"/>
  <c r="G17" i="29" l="1"/>
  <c r="H16" i="29"/>
  <c r="C4" i="29"/>
  <c r="F16" i="29"/>
  <c r="E16" i="29"/>
  <c r="I81" i="28"/>
  <c r="C13" i="29"/>
  <c r="D16" i="29" l="1"/>
  <c r="C85" i="28"/>
  <c r="C15" i="29"/>
  <c r="L22" i="21" l="1"/>
  <c r="J25" i="21"/>
  <c r="I25" i="21"/>
  <c r="C17" i="21"/>
  <c r="B17" i="21"/>
  <c r="L4" i="21" l="1"/>
  <c r="L25" i="21" s="1"/>
  <c r="L19" i="21"/>
  <c r="B2" i="26" l="1"/>
  <c r="A7" i="26"/>
  <c r="A8" i="26" s="1"/>
  <c r="A9" i="26" s="1"/>
  <c r="A10" i="26" s="1"/>
  <c r="A11" i="26" s="1"/>
  <c r="A12" i="26" s="1"/>
  <c r="A13" i="26" s="1"/>
  <c r="A14" i="26" s="1"/>
  <c r="A15" i="26" s="1"/>
  <c r="A16" i="26" s="1"/>
  <c r="J5" i="26"/>
  <c r="J6" i="26" s="1"/>
  <c r="J7" i="26" s="1"/>
  <c r="J8" i="26" s="1"/>
  <c r="J9" i="26" s="1"/>
  <c r="J10" i="26" s="1"/>
  <c r="J11" i="26" s="1"/>
  <c r="J12" i="26" s="1"/>
  <c r="J13" i="26" s="1"/>
  <c r="J14" i="26" s="1"/>
  <c r="J15" i="26" s="1"/>
  <c r="J16" i="26" s="1"/>
  <c r="J17" i="26" s="1"/>
  <c r="J18" i="26" s="1"/>
  <c r="J19" i="26" s="1"/>
  <c r="J20" i="26" s="1"/>
  <c r="J21" i="26" s="1"/>
  <c r="J22" i="26" s="1"/>
  <c r="J23" i="26" s="1"/>
  <c r="J24" i="26" s="1"/>
  <c r="J25" i="26" s="1"/>
  <c r="J26" i="26" s="1"/>
  <c r="J27" i="26" s="1"/>
  <c r="J28" i="26" s="1"/>
  <c r="J29" i="26" s="1"/>
  <c r="J30" i="26" s="1"/>
  <c r="J31" i="26" s="1"/>
  <c r="J32" i="26" s="1"/>
  <c r="J33" i="26" s="1"/>
  <c r="J34" i="26" s="1"/>
  <c r="J35" i="26" s="1"/>
  <c r="J36" i="26" s="1"/>
  <c r="J37" i="26" s="1"/>
  <c r="J38" i="26" s="1"/>
  <c r="J39" i="26" s="1"/>
  <c r="J40" i="26" s="1"/>
  <c r="J41" i="26" s="1"/>
  <c r="J42" i="26" s="1"/>
  <c r="J43" i="26" s="1"/>
  <c r="J44" i="26" s="1"/>
  <c r="J45" i="26" s="1"/>
  <c r="J46" i="26" s="1"/>
  <c r="J47" i="26" s="1"/>
  <c r="J48" i="26" s="1"/>
  <c r="J49" i="26" s="1"/>
  <c r="J50" i="26" s="1"/>
  <c r="J51" i="26" s="1"/>
  <c r="J52" i="26" s="1"/>
  <c r="J53" i="26" s="1"/>
  <c r="J54" i="26" s="1"/>
  <c r="J55" i="26" s="1"/>
  <c r="J56" i="26" s="1"/>
  <c r="J57" i="26" s="1"/>
  <c r="J58" i="26" s="1"/>
  <c r="J59" i="26" s="1"/>
  <c r="J60" i="26" s="1"/>
  <c r="J61" i="26" s="1"/>
  <c r="J62" i="26" s="1"/>
  <c r="J63" i="26" s="1"/>
  <c r="J64" i="26" s="1"/>
  <c r="J65" i="26" s="1"/>
  <c r="J66" i="26" s="1"/>
  <c r="J67" i="26" s="1"/>
  <c r="J68" i="26" s="1"/>
  <c r="J69" i="26" s="1"/>
  <c r="J70" i="26" s="1"/>
  <c r="J71" i="26" s="1"/>
  <c r="J72" i="26" s="1"/>
  <c r="J73" i="26" s="1"/>
  <c r="J74" i="26" s="1"/>
  <c r="J75" i="26" s="1"/>
  <c r="J76" i="26" s="1"/>
  <c r="J77" i="26" s="1"/>
  <c r="J78" i="26" s="1"/>
  <c r="J4" i="26"/>
  <c r="A4" i="26"/>
  <c r="A5" i="26" s="1"/>
  <c r="A6" i="26" s="1"/>
  <c r="J3" i="26"/>
  <c r="B4" i="26" l="1"/>
  <c r="D4" i="26" s="1"/>
  <c r="E4" i="26" s="1"/>
  <c r="C2" i="26"/>
  <c r="A17" i="26"/>
  <c r="A18" i="26" s="1"/>
  <c r="A19" i="26" s="1"/>
  <c r="B16" i="26"/>
  <c r="B13" i="26"/>
  <c r="B5" i="26"/>
  <c r="B15" i="26"/>
  <c r="B14" i="26"/>
  <c r="B6" i="26"/>
  <c r="D2" i="26"/>
  <c r="E2" i="26" s="1"/>
  <c r="B7" i="26"/>
  <c r="B17" i="26"/>
  <c r="B9" i="26"/>
  <c r="B18" i="26"/>
  <c r="B10" i="26"/>
  <c r="B3" i="26"/>
  <c r="B8" i="26"/>
  <c r="B12" i="26"/>
  <c r="B11" i="26"/>
  <c r="F2" i="26" l="1"/>
  <c r="C10" i="26"/>
  <c r="D10" i="26"/>
  <c r="E10" i="26" s="1"/>
  <c r="D3" i="26"/>
  <c r="E3" i="26" s="1"/>
  <c r="C3" i="26"/>
  <c r="C5" i="26"/>
  <c r="D5" i="26"/>
  <c r="E5" i="26" s="1"/>
  <c r="D17" i="26"/>
  <c r="E17" i="26" s="1"/>
  <c r="C17" i="26"/>
  <c r="C13" i="26"/>
  <c r="D13" i="26"/>
  <c r="E13" i="26" s="1"/>
  <c r="C18" i="26"/>
  <c r="D18" i="26"/>
  <c r="E18" i="26" s="1"/>
  <c r="D9" i="26"/>
  <c r="E9" i="26" s="1"/>
  <c r="C9" i="26"/>
  <c r="D7" i="26"/>
  <c r="E7" i="26" s="1"/>
  <c r="C7" i="26"/>
  <c r="D11" i="26"/>
  <c r="E11" i="26" s="1"/>
  <c r="C11" i="26"/>
  <c r="D12" i="26"/>
  <c r="E12" i="26" s="1"/>
  <c r="C12" i="26"/>
  <c r="C8" i="26"/>
  <c r="D8" i="26"/>
  <c r="E8" i="26" s="1"/>
  <c r="C4" i="26"/>
  <c r="F4" i="26" s="1"/>
  <c r="C6" i="26"/>
  <c r="D6" i="26"/>
  <c r="E6" i="26" s="1"/>
  <c r="C14" i="26"/>
  <c r="D14" i="26"/>
  <c r="E14" i="26" s="1"/>
  <c r="D16" i="26"/>
  <c r="E16" i="26" s="1"/>
  <c r="C16" i="26"/>
  <c r="D15" i="26"/>
  <c r="E15" i="26" s="1"/>
  <c r="C15" i="26"/>
  <c r="A20" i="26"/>
  <c r="B19" i="26"/>
  <c r="D24" i="20"/>
  <c r="F11" i="26" l="1"/>
  <c r="F15" i="26"/>
  <c r="F18" i="26"/>
  <c r="F6" i="26"/>
  <c r="F7" i="26"/>
  <c r="F9" i="26"/>
  <c r="F16" i="26"/>
  <c r="F8" i="26"/>
  <c r="F5" i="26"/>
  <c r="A21" i="26"/>
  <c r="B20" i="26"/>
  <c r="F17" i="26"/>
  <c r="F12" i="26"/>
  <c r="F3" i="26"/>
  <c r="F14" i="26"/>
  <c r="D19" i="26"/>
  <c r="E19" i="26" s="1"/>
  <c r="C19" i="26"/>
  <c r="F13" i="26"/>
  <c r="F10" i="26"/>
  <c r="D20" i="26" l="1"/>
  <c r="E20" i="26" s="1"/>
  <c r="C20" i="26"/>
  <c r="A22" i="26"/>
  <c r="B21" i="26"/>
  <c r="F19" i="26"/>
  <c r="D23" i="20"/>
  <c r="D26" i="20" s="1"/>
  <c r="C23" i="20"/>
  <c r="I17" i="21"/>
  <c r="I26" i="21" l="1"/>
  <c r="C27" i="37"/>
  <c r="C29" i="20"/>
  <c r="J26" i="21"/>
  <c r="C19" i="20"/>
  <c r="C18" i="20" s="1"/>
  <c r="C26" i="20" s="1"/>
  <c r="C27" i="20" s="1"/>
  <c r="D27" i="20" s="1"/>
  <c r="E27" i="20" s="1"/>
  <c r="F20" i="26"/>
  <c r="D21" i="26"/>
  <c r="E21" i="26" s="1"/>
  <c r="C21" i="26"/>
  <c r="A23" i="26"/>
  <c r="B22" i="26"/>
  <c r="D29" i="20" l="1"/>
  <c r="K26" i="21"/>
  <c r="L26" i="21" s="1"/>
  <c r="E29" i="20" s="1"/>
  <c r="C22" i="26"/>
  <c r="D22" i="26"/>
  <c r="E22" i="26" s="1"/>
  <c r="A24" i="26"/>
  <c r="B23" i="26"/>
  <c r="F21" i="26"/>
  <c r="F22" i="26" l="1"/>
  <c r="D23" i="26"/>
  <c r="E23" i="26" s="1"/>
  <c r="C23" i="26"/>
  <c r="A25" i="26"/>
  <c r="B24" i="26"/>
  <c r="D24" i="26" l="1"/>
  <c r="E24" i="26" s="1"/>
  <c r="C24" i="26"/>
  <c r="A26" i="26"/>
  <c r="B25" i="26"/>
  <c r="F23" i="26"/>
  <c r="D25" i="26" l="1"/>
  <c r="E25" i="26" s="1"/>
  <c r="C25" i="26"/>
  <c r="F24" i="26"/>
  <c r="A27" i="26"/>
  <c r="B26" i="26"/>
  <c r="C26" i="26" l="1"/>
  <c r="D26" i="26"/>
  <c r="E26" i="26" s="1"/>
  <c r="A28" i="26"/>
  <c r="B27" i="26"/>
  <c r="F25" i="26"/>
  <c r="F26" i="26" l="1"/>
  <c r="D27" i="26"/>
  <c r="E27" i="26" s="1"/>
  <c r="C27" i="26"/>
  <c r="A29" i="26"/>
  <c r="B28" i="26"/>
  <c r="D28" i="26" l="1"/>
  <c r="E28" i="26" s="1"/>
  <c r="C28" i="26"/>
  <c r="A30" i="26"/>
  <c r="B29" i="26"/>
  <c r="F27" i="26"/>
  <c r="D29" i="26" l="1"/>
  <c r="E29" i="26" s="1"/>
  <c r="C29" i="26"/>
  <c r="A31" i="26"/>
  <c r="B30" i="26"/>
  <c r="F28" i="26"/>
  <c r="C30" i="26" l="1"/>
  <c r="D30" i="26"/>
  <c r="E30" i="26" s="1"/>
  <c r="A32" i="26"/>
  <c r="B31" i="26"/>
  <c r="F29" i="26"/>
  <c r="F30" i="26" l="1"/>
  <c r="D31" i="26"/>
  <c r="E31" i="26" s="1"/>
  <c r="C31" i="26"/>
  <c r="A33" i="26"/>
  <c r="B32" i="26"/>
  <c r="D32" i="26" l="1"/>
  <c r="E32" i="26" s="1"/>
  <c r="C32" i="26"/>
  <c r="A34" i="26"/>
  <c r="B33" i="26"/>
  <c r="F31" i="26"/>
  <c r="D33" i="26" l="1"/>
  <c r="E33" i="26" s="1"/>
  <c r="C33" i="26"/>
  <c r="A35" i="26"/>
  <c r="B34" i="26"/>
  <c r="F32" i="26"/>
  <c r="C34" i="26" l="1"/>
  <c r="D34" i="26"/>
  <c r="E34" i="26" s="1"/>
  <c r="A36" i="26"/>
  <c r="B35" i="26"/>
  <c r="F33" i="26"/>
  <c r="A37" i="26" l="1"/>
  <c r="B36" i="26"/>
  <c r="F34" i="26"/>
  <c r="D35" i="26"/>
  <c r="E35" i="26" s="1"/>
  <c r="C35" i="26"/>
  <c r="A38" i="26" l="1"/>
  <c r="B37" i="26"/>
  <c r="D36" i="26"/>
  <c r="E36" i="26" s="1"/>
  <c r="C36" i="26"/>
  <c r="F35" i="26"/>
  <c r="F36" i="26" l="1"/>
  <c r="C37" i="26"/>
  <c r="D37" i="26"/>
  <c r="E37" i="26" s="1"/>
  <c r="A39" i="26"/>
  <c r="B38" i="26"/>
  <c r="F37" i="26" l="1"/>
  <c r="C38" i="26"/>
  <c r="D38" i="26"/>
  <c r="E38" i="26" s="1"/>
  <c r="A40" i="26"/>
  <c r="B39" i="26"/>
  <c r="D39" i="26" l="1"/>
  <c r="E39" i="26" s="1"/>
  <c r="C39" i="26"/>
  <c r="A41" i="26"/>
  <c r="B40" i="26"/>
  <c r="F38" i="26"/>
  <c r="D40" i="26" l="1"/>
  <c r="E40" i="26" s="1"/>
  <c r="C40" i="26"/>
  <c r="A42" i="26"/>
  <c r="B41" i="26"/>
  <c r="F39" i="26"/>
  <c r="D41" i="26" l="1"/>
  <c r="E41" i="26" s="1"/>
  <c r="C41" i="26"/>
  <c r="A43" i="26"/>
  <c r="B42" i="26"/>
  <c r="F40" i="26"/>
  <c r="F41" i="26" l="1"/>
  <c r="C42" i="26"/>
  <c r="D42" i="26"/>
  <c r="E42" i="26" s="1"/>
  <c r="A44" i="26"/>
  <c r="B43" i="26"/>
  <c r="D43" i="26" l="1"/>
  <c r="E43" i="26" s="1"/>
  <c r="C43" i="26"/>
  <c r="A45" i="26"/>
  <c r="B44" i="26"/>
  <c r="F42" i="26"/>
  <c r="A46" i="26" l="1"/>
  <c r="B45" i="26"/>
  <c r="F43" i="26"/>
  <c r="D44" i="26"/>
  <c r="E44" i="26" s="1"/>
  <c r="C44" i="26"/>
  <c r="F44" i="26" l="1"/>
  <c r="D45" i="26"/>
  <c r="E45" i="26" s="1"/>
  <c r="C45" i="26"/>
  <c r="A47" i="26"/>
  <c r="B46" i="26"/>
  <c r="A48" i="26" l="1"/>
  <c r="B47" i="26"/>
  <c r="F45" i="26"/>
  <c r="D46" i="26"/>
  <c r="E46" i="26" s="1"/>
  <c r="C46" i="26"/>
  <c r="F46" i="26" l="1"/>
  <c r="D47" i="26"/>
  <c r="E47" i="26" s="1"/>
  <c r="C47" i="26"/>
  <c r="A49" i="26"/>
  <c r="B48" i="26"/>
  <c r="C48" i="26" l="1"/>
  <c r="D48" i="26"/>
  <c r="E48" i="26" s="1"/>
  <c r="F47" i="26"/>
  <c r="A50" i="26"/>
  <c r="B49" i="26"/>
  <c r="D49" i="26" l="1"/>
  <c r="E49" i="26" s="1"/>
  <c r="C49" i="26"/>
  <c r="A51" i="26"/>
  <c r="B50" i="26"/>
  <c r="F48" i="26"/>
  <c r="C50" i="26" l="1"/>
  <c r="D50" i="26"/>
  <c r="E50" i="26" s="1"/>
  <c r="A52" i="26"/>
  <c r="B51" i="26"/>
  <c r="F49" i="26"/>
  <c r="D51" i="26" l="1"/>
  <c r="E51" i="26" s="1"/>
  <c r="C51" i="26"/>
  <c r="A53" i="26"/>
  <c r="B52" i="26"/>
  <c r="F50" i="26"/>
  <c r="C52" i="26" l="1"/>
  <c r="D52" i="26"/>
  <c r="E52" i="26" s="1"/>
  <c r="A54" i="26"/>
  <c r="B53" i="26"/>
  <c r="F51" i="26"/>
  <c r="C53" i="26" l="1"/>
  <c r="D53" i="26"/>
  <c r="E53" i="26" s="1"/>
  <c r="A55" i="26"/>
  <c r="B54" i="26"/>
  <c r="F52" i="26"/>
  <c r="D54" i="26" l="1"/>
  <c r="E54" i="26" s="1"/>
  <c r="C54" i="26"/>
  <c r="A56" i="26"/>
  <c r="B55" i="26"/>
  <c r="F53" i="26"/>
  <c r="F54" i="26" l="1"/>
  <c r="C55" i="26"/>
  <c r="D55" i="26"/>
  <c r="E55" i="26" s="1"/>
  <c r="A57" i="26"/>
  <c r="B56" i="26"/>
  <c r="A58" i="26" l="1"/>
  <c r="B57" i="26"/>
  <c r="D56" i="26"/>
  <c r="E56" i="26" s="1"/>
  <c r="C56" i="26"/>
  <c r="F55" i="26"/>
  <c r="F56" i="26" l="1"/>
  <c r="C57" i="26"/>
  <c r="D57" i="26"/>
  <c r="E57" i="26" s="1"/>
  <c r="A59" i="26"/>
  <c r="B58" i="26"/>
  <c r="D58" i="26" l="1"/>
  <c r="E58" i="26" s="1"/>
  <c r="C58" i="26"/>
  <c r="A60" i="26"/>
  <c r="B59" i="26"/>
  <c r="F57" i="26"/>
  <c r="D59" i="26" l="1"/>
  <c r="E59" i="26" s="1"/>
  <c r="C59" i="26"/>
  <c r="A61" i="26"/>
  <c r="B60" i="26"/>
  <c r="F58" i="26"/>
  <c r="F59" i="26" l="1"/>
  <c r="C60" i="26"/>
  <c r="D60" i="26"/>
  <c r="E60" i="26" s="1"/>
  <c r="A62" i="26"/>
  <c r="B61" i="26"/>
  <c r="D61" i="26" l="1"/>
  <c r="E61" i="26" s="1"/>
  <c r="C61" i="26"/>
  <c r="A63" i="26"/>
  <c r="B62" i="26"/>
  <c r="F60" i="26"/>
  <c r="D62" i="26" l="1"/>
  <c r="E62" i="26" s="1"/>
  <c r="C62" i="26"/>
  <c r="A64" i="26"/>
  <c r="B63" i="26"/>
  <c r="F61" i="26"/>
  <c r="F62" i="26" l="1"/>
  <c r="C63" i="26"/>
  <c r="D63" i="26"/>
  <c r="E63" i="26" s="1"/>
  <c r="A65" i="26"/>
  <c r="B64" i="26"/>
  <c r="D64" i="26" l="1"/>
  <c r="E64" i="26" s="1"/>
  <c r="C64" i="26"/>
  <c r="A66" i="26"/>
  <c r="B65" i="26"/>
  <c r="F63" i="26"/>
  <c r="F64" i="26" l="1"/>
  <c r="C65" i="26"/>
  <c r="D65" i="26"/>
  <c r="E65" i="26" s="1"/>
  <c r="A67" i="26"/>
  <c r="B66" i="26"/>
  <c r="F65" i="26" l="1"/>
  <c r="D66" i="26"/>
  <c r="E66" i="26" s="1"/>
  <c r="C66" i="26"/>
  <c r="A68" i="26"/>
  <c r="B67" i="26"/>
  <c r="A69" i="26" l="1"/>
  <c r="B68" i="26"/>
  <c r="D67" i="26"/>
  <c r="E67" i="26" s="1"/>
  <c r="C67" i="26"/>
  <c r="F66" i="26"/>
  <c r="F67" i="26" l="1"/>
  <c r="C68" i="26"/>
  <c r="D68" i="26"/>
  <c r="E68" i="26" s="1"/>
  <c r="A70" i="26"/>
  <c r="B69" i="26"/>
  <c r="D69" i="26" l="1"/>
  <c r="E69" i="26" s="1"/>
  <c r="C69" i="26"/>
  <c r="A71" i="26"/>
  <c r="B70" i="26"/>
  <c r="F68" i="26"/>
  <c r="D70" i="26" l="1"/>
  <c r="E70" i="26" s="1"/>
  <c r="C70" i="26"/>
  <c r="A72" i="26"/>
  <c r="B71" i="26"/>
  <c r="F69" i="26"/>
  <c r="C71" i="26" l="1"/>
  <c r="D71" i="26"/>
  <c r="E71" i="26" s="1"/>
  <c r="A73" i="26"/>
  <c r="B72" i="26"/>
  <c r="F70" i="26"/>
  <c r="A74" i="26" l="1"/>
  <c r="B73" i="26"/>
  <c r="D72" i="26"/>
  <c r="E72" i="26" s="1"/>
  <c r="C72" i="26"/>
  <c r="F71" i="26"/>
  <c r="A75" i="26" l="1"/>
  <c r="B74" i="26"/>
  <c r="F72" i="26"/>
  <c r="C73" i="26"/>
  <c r="D73" i="26"/>
  <c r="E73" i="26" s="1"/>
  <c r="F73" i="26" l="1"/>
  <c r="D74" i="26"/>
  <c r="E74" i="26" s="1"/>
  <c r="C74" i="26"/>
  <c r="A76" i="26"/>
  <c r="B75" i="26"/>
  <c r="D75" i="26" l="1"/>
  <c r="E75" i="26" s="1"/>
  <c r="C75" i="26"/>
  <c r="A77" i="26"/>
  <c r="B76" i="26"/>
  <c r="F74" i="26"/>
  <c r="C76" i="26" l="1"/>
  <c r="D76" i="26"/>
  <c r="E76" i="26" s="1"/>
  <c r="A78" i="26"/>
  <c r="B77" i="26"/>
  <c r="F75" i="26"/>
  <c r="F76" i="26" l="1"/>
  <c r="D77" i="26"/>
  <c r="E77" i="26" s="1"/>
  <c r="C77" i="26"/>
  <c r="A79" i="26"/>
  <c r="B78" i="26"/>
  <c r="D78" i="26" l="1"/>
  <c r="E78" i="26" s="1"/>
  <c r="C78" i="26"/>
  <c r="F77" i="26"/>
  <c r="A80" i="26"/>
  <c r="B79" i="26"/>
  <c r="F78" i="26" l="1"/>
  <c r="A81" i="26"/>
  <c r="B80" i="26"/>
  <c r="D79" i="26"/>
  <c r="E79" i="26" s="1"/>
  <c r="C79" i="26"/>
  <c r="A82" i="26" l="1"/>
  <c r="B81" i="26"/>
  <c r="F79" i="26"/>
  <c r="C80" i="26"/>
  <c r="D80" i="26"/>
  <c r="E80" i="26" s="1"/>
  <c r="F80" i="26" l="1"/>
  <c r="D81" i="26"/>
  <c r="E81" i="26" s="1"/>
  <c r="C81" i="26"/>
  <c r="A83" i="26"/>
  <c r="B82" i="26"/>
  <c r="D82" i="26" l="1"/>
  <c r="E82" i="26" s="1"/>
  <c r="C82" i="26"/>
  <c r="A84" i="26"/>
  <c r="B83" i="26"/>
  <c r="F81" i="26"/>
  <c r="C83" i="26" l="1"/>
  <c r="D83" i="26"/>
  <c r="E83" i="26" s="1"/>
  <c r="A85" i="26"/>
  <c r="B84" i="26"/>
  <c r="F82" i="26"/>
  <c r="C84" i="26" l="1"/>
  <c r="D84" i="26"/>
  <c r="E84" i="26" s="1"/>
  <c r="A86" i="26"/>
  <c r="B85" i="26"/>
  <c r="F83" i="26"/>
  <c r="D85" i="26" l="1"/>
  <c r="E85" i="26" s="1"/>
  <c r="C85" i="26"/>
  <c r="A87" i="26"/>
  <c r="B86" i="26"/>
  <c r="F84" i="26"/>
  <c r="D86" i="26" l="1"/>
  <c r="E86" i="26" s="1"/>
  <c r="C86" i="26"/>
  <c r="A88" i="26"/>
  <c r="B87" i="26"/>
  <c r="F85" i="26"/>
  <c r="C87" i="26" l="1"/>
  <c r="D87" i="26"/>
  <c r="E87" i="26" s="1"/>
  <c r="A89" i="26"/>
  <c r="B88" i="26"/>
  <c r="F86" i="26"/>
  <c r="F87" i="26" l="1"/>
  <c r="C88" i="26"/>
  <c r="D88" i="26"/>
  <c r="E88" i="26" s="1"/>
  <c r="A90" i="26"/>
  <c r="B89" i="26"/>
  <c r="F88" i="26" l="1"/>
  <c r="D89" i="26"/>
  <c r="E89" i="26" s="1"/>
  <c r="C89" i="26"/>
  <c r="A91" i="26"/>
  <c r="B90" i="26"/>
  <c r="D90" i="26" l="1"/>
  <c r="E90" i="26" s="1"/>
  <c r="C90" i="26"/>
  <c r="A92" i="26"/>
  <c r="B91" i="26"/>
  <c r="F89" i="26"/>
  <c r="C91" i="26" l="1"/>
  <c r="D91" i="26"/>
  <c r="E91" i="26" s="1"/>
  <c r="A93" i="26"/>
  <c r="B92" i="26"/>
  <c r="F90" i="26"/>
  <c r="C92" i="26" l="1"/>
  <c r="D92" i="26"/>
  <c r="E92" i="26" s="1"/>
  <c r="A94" i="26"/>
  <c r="B93" i="26"/>
  <c r="F91" i="26"/>
  <c r="D93" i="26" l="1"/>
  <c r="E93" i="26" s="1"/>
  <c r="C93" i="26"/>
  <c r="A95" i="26"/>
  <c r="B94" i="26"/>
  <c r="F92" i="26"/>
  <c r="D94" i="26" l="1"/>
  <c r="E94" i="26" s="1"/>
  <c r="C94" i="26"/>
  <c r="A96" i="26"/>
  <c r="B95" i="26"/>
  <c r="F93" i="26"/>
  <c r="A97" i="26" l="1"/>
  <c r="B96" i="26"/>
  <c r="F94" i="26"/>
  <c r="C95" i="26"/>
  <c r="D95" i="26"/>
  <c r="E95" i="26" s="1"/>
  <c r="F95" i="26" l="1"/>
  <c r="C96" i="26"/>
  <c r="D96" i="26"/>
  <c r="E96" i="26" s="1"/>
  <c r="A98" i="26"/>
  <c r="B97" i="26"/>
  <c r="D97" i="26" l="1"/>
  <c r="E97" i="26" s="1"/>
  <c r="C97" i="26"/>
  <c r="A99" i="26"/>
  <c r="B98" i="26"/>
  <c r="F96" i="26"/>
  <c r="F97" i="26" l="1"/>
  <c r="A100" i="26"/>
  <c r="B99" i="26"/>
  <c r="D98" i="26"/>
  <c r="E98" i="26" s="1"/>
  <c r="C98" i="26"/>
  <c r="F98" i="26" l="1"/>
  <c r="C99" i="26"/>
  <c r="D99" i="26"/>
  <c r="E99" i="26" s="1"/>
  <c r="A101" i="26"/>
  <c r="B100" i="26"/>
  <c r="C100" i="26" l="1"/>
  <c r="D100" i="26"/>
  <c r="E100" i="26" s="1"/>
  <c r="A102" i="26"/>
  <c r="B101" i="26"/>
  <c r="F99" i="26"/>
  <c r="D101" i="26" l="1"/>
  <c r="E101" i="26" s="1"/>
  <c r="C101" i="26"/>
  <c r="A103" i="26"/>
  <c r="B102" i="26"/>
  <c r="F100" i="26"/>
  <c r="D102" i="26" l="1"/>
  <c r="E102" i="26" s="1"/>
  <c r="C102" i="26"/>
  <c r="A104" i="26"/>
  <c r="B103" i="26"/>
  <c r="F101" i="26"/>
  <c r="A105" i="26" l="1"/>
  <c r="B104" i="26"/>
  <c r="C103" i="26"/>
  <c r="D103" i="26"/>
  <c r="E103" i="26" s="1"/>
  <c r="F102" i="26"/>
  <c r="F103" i="26" l="1"/>
  <c r="C104" i="26"/>
  <c r="D104" i="26"/>
  <c r="E104" i="26" s="1"/>
  <c r="A106" i="26"/>
  <c r="B105" i="26"/>
  <c r="D105" i="26" l="1"/>
  <c r="E105" i="26" s="1"/>
  <c r="C105" i="26"/>
  <c r="A107" i="26"/>
  <c r="B106" i="26"/>
  <c r="F104" i="26"/>
  <c r="F105" i="26" l="1"/>
  <c r="D106" i="26"/>
  <c r="E106" i="26" s="1"/>
  <c r="C106" i="26"/>
  <c r="A108" i="26"/>
  <c r="B107" i="26"/>
  <c r="C107" i="26" l="1"/>
  <c r="D107" i="26"/>
  <c r="E107" i="26" s="1"/>
  <c r="F106" i="26"/>
  <c r="A109" i="26"/>
  <c r="B108" i="26"/>
  <c r="C108" i="26" l="1"/>
  <c r="D108" i="26"/>
  <c r="E108" i="26" s="1"/>
  <c r="A110" i="26"/>
  <c r="B109" i="26"/>
  <c r="F107" i="26"/>
  <c r="D109" i="26" l="1"/>
  <c r="E109" i="26" s="1"/>
  <c r="C109" i="26"/>
  <c r="A111" i="26"/>
  <c r="B110" i="26"/>
  <c r="F108" i="26"/>
  <c r="F109" i="26" l="1"/>
  <c r="D110" i="26"/>
  <c r="E110" i="26" s="1"/>
  <c r="C110" i="26"/>
  <c r="A112" i="26"/>
  <c r="B111" i="26"/>
  <c r="F110" i="26" l="1"/>
  <c r="D111" i="26"/>
  <c r="E111" i="26" s="1"/>
  <c r="C111" i="26"/>
  <c r="A113" i="26"/>
  <c r="B112" i="26"/>
  <c r="F111" i="26" l="1"/>
  <c r="C112" i="26"/>
  <c r="D112" i="26"/>
  <c r="E112" i="26" s="1"/>
  <c r="A114" i="26"/>
  <c r="B113" i="26"/>
  <c r="D113" i="26" l="1"/>
  <c r="E113" i="26" s="1"/>
  <c r="C113" i="26"/>
  <c r="A115" i="26"/>
  <c r="B114" i="26"/>
  <c r="F112" i="26"/>
  <c r="D114" i="26" l="1"/>
  <c r="E114" i="26" s="1"/>
  <c r="C114" i="26"/>
  <c r="A116" i="26"/>
  <c r="B115" i="26"/>
  <c r="F113" i="26"/>
  <c r="A117" i="26" l="1"/>
  <c r="B116" i="26"/>
  <c r="C115" i="26"/>
  <c r="D115" i="26"/>
  <c r="E115" i="26" s="1"/>
  <c r="F114" i="26"/>
  <c r="F115" i="26" l="1"/>
  <c r="C116" i="26"/>
  <c r="D116" i="26"/>
  <c r="E116" i="26" s="1"/>
  <c r="A118" i="26"/>
  <c r="B117" i="26"/>
  <c r="D117" i="26" l="1"/>
  <c r="E117" i="26" s="1"/>
  <c r="C117" i="26"/>
  <c r="A119" i="26"/>
  <c r="B118" i="26"/>
  <c r="F116" i="26"/>
  <c r="A120" i="26" l="1"/>
  <c r="B119" i="26"/>
  <c r="D118" i="26"/>
  <c r="E118" i="26" s="1"/>
  <c r="C118" i="26"/>
  <c r="F117" i="26"/>
  <c r="D119" i="26" l="1"/>
  <c r="E119" i="26" s="1"/>
  <c r="C119" i="26"/>
  <c r="F118" i="26"/>
  <c r="A121" i="26"/>
  <c r="B120" i="26"/>
  <c r="A122" i="26" l="1"/>
  <c r="B121" i="26"/>
  <c r="F119" i="26"/>
  <c r="C120" i="26"/>
  <c r="D120" i="26"/>
  <c r="E120" i="26" s="1"/>
  <c r="F120" i="26" l="1"/>
  <c r="D121" i="26"/>
  <c r="E121" i="26" s="1"/>
  <c r="C121" i="26"/>
  <c r="A123" i="26"/>
  <c r="B122" i="26"/>
  <c r="F121" i="26" l="1"/>
  <c r="A124" i="26"/>
  <c r="B123" i="26"/>
  <c r="D122" i="26"/>
  <c r="E122" i="26" s="1"/>
  <c r="C122" i="26"/>
  <c r="F122" i="26" l="1"/>
  <c r="C123" i="26"/>
  <c r="D123" i="26"/>
  <c r="E123" i="26" s="1"/>
  <c r="A125" i="26"/>
  <c r="B124" i="26"/>
  <c r="C124" i="26" l="1"/>
  <c r="D124" i="26"/>
  <c r="E124" i="26" s="1"/>
  <c r="A126" i="26"/>
  <c r="B125" i="26"/>
  <c r="F123" i="26"/>
  <c r="D125" i="26" l="1"/>
  <c r="E125" i="26" s="1"/>
  <c r="C125" i="26"/>
  <c r="A127" i="26"/>
  <c r="B126" i="26"/>
  <c r="F124" i="26"/>
  <c r="A128" i="26" l="1"/>
  <c r="B127" i="26"/>
  <c r="D126" i="26"/>
  <c r="E126" i="26" s="1"/>
  <c r="C126" i="26"/>
  <c r="F125" i="26"/>
  <c r="F126" i="26" l="1"/>
  <c r="D127" i="26"/>
  <c r="E127" i="26" s="1"/>
  <c r="C127" i="26"/>
  <c r="A129" i="26"/>
  <c r="B128" i="26"/>
  <c r="C128" i="26" l="1"/>
  <c r="D128" i="26"/>
  <c r="E128" i="26" s="1"/>
  <c r="A130" i="26"/>
  <c r="B129" i="26"/>
  <c r="F127" i="26"/>
  <c r="C129" i="26" l="1"/>
  <c r="D129" i="26"/>
  <c r="E129" i="26" s="1"/>
  <c r="A131" i="26"/>
  <c r="B130" i="26"/>
  <c r="F128" i="26"/>
  <c r="D130" i="26" l="1"/>
  <c r="E130" i="26" s="1"/>
  <c r="C130" i="26"/>
  <c r="A132" i="26"/>
  <c r="B131" i="26"/>
  <c r="F129" i="26"/>
  <c r="F130" i="26" l="1"/>
  <c r="C131" i="26"/>
  <c r="D131" i="26"/>
  <c r="E131" i="26" s="1"/>
  <c r="A133" i="26"/>
  <c r="B132" i="26"/>
  <c r="A134" i="26" l="1"/>
  <c r="B133" i="26"/>
  <c r="D132" i="26"/>
  <c r="E132" i="26" s="1"/>
  <c r="C132" i="26"/>
  <c r="F131" i="26"/>
  <c r="F132" i="26" l="1"/>
  <c r="D133" i="26"/>
  <c r="E133" i="26" s="1"/>
  <c r="C133" i="26"/>
  <c r="A135" i="26"/>
  <c r="B134" i="26"/>
  <c r="C134" i="26" l="1"/>
  <c r="D134" i="26"/>
  <c r="E134" i="26" s="1"/>
  <c r="F133" i="26"/>
  <c r="A136" i="26"/>
  <c r="B135" i="26"/>
  <c r="C135" i="26" l="1"/>
  <c r="D135" i="26"/>
  <c r="E135" i="26" s="1"/>
  <c r="A137" i="26"/>
  <c r="B136" i="26"/>
  <c r="F134" i="26"/>
  <c r="D136" i="26" l="1"/>
  <c r="E136" i="26" s="1"/>
  <c r="C136" i="26"/>
  <c r="A138" i="26"/>
  <c r="B137" i="26"/>
  <c r="F135" i="26"/>
  <c r="A139" i="26" l="1"/>
  <c r="B138" i="26"/>
  <c r="D137" i="26"/>
  <c r="E137" i="26" s="1"/>
  <c r="C137" i="26"/>
  <c r="F136" i="26"/>
  <c r="F137" i="26" l="1"/>
  <c r="D138" i="26"/>
  <c r="E138" i="26" s="1"/>
  <c r="C138" i="26"/>
  <c r="A140" i="26"/>
  <c r="B139" i="26"/>
  <c r="C139" i="26" l="1"/>
  <c r="D139" i="26"/>
  <c r="E139" i="26" s="1"/>
  <c r="F138" i="26"/>
  <c r="A141" i="26"/>
  <c r="B140" i="26"/>
  <c r="C140" i="26" l="1"/>
  <c r="D140" i="26"/>
  <c r="E140" i="26" s="1"/>
  <c r="A142" i="26"/>
  <c r="B141" i="26"/>
  <c r="F139" i="26"/>
  <c r="D141" i="26" l="1"/>
  <c r="E141" i="26" s="1"/>
  <c r="C141" i="26"/>
  <c r="A143" i="26"/>
  <c r="B142" i="26"/>
  <c r="F140" i="26"/>
  <c r="F141" i="26" l="1"/>
  <c r="D142" i="26"/>
  <c r="E142" i="26" s="1"/>
  <c r="C142" i="26"/>
  <c r="A144" i="26"/>
  <c r="B143" i="26"/>
  <c r="F142" i="26" l="1"/>
  <c r="C143" i="26"/>
  <c r="D143" i="26"/>
  <c r="E143" i="26" s="1"/>
  <c r="A145" i="26"/>
  <c r="B144" i="26"/>
  <c r="D144" i="26" l="1"/>
  <c r="E144" i="26" s="1"/>
  <c r="C144" i="26"/>
  <c r="A146" i="26"/>
  <c r="B145" i="26"/>
  <c r="F143" i="26"/>
  <c r="F144" i="26" l="1"/>
  <c r="A147" i="26"/>
  <c r="B146" i="26"/>
  <c r="D145" i="26"/>
  <c r="E145" i="26" s="1"/>
  <c r="C145" i="26"/>
  <c r="F145" i="26" l="1"/>
  <c r="D146" i="26"/>
  <c r="E146" i="26" s="1"/>
  <c r="C146" i="26"/>
  <c r="A148" i="26"/>
  <c r="B147" i="26"/>
  <c r="F146" i="26" l="1"/>
  <c r="C147" i="26"/>
  <c r="D147" i="26"/>
  <c r="E147" i="26" s="1"/>
  <c r="A149" i="26"/>
  <c r="B148" i="26"/>
  <c r="A150" i="26" l="1"/>
  <c r="B149" i="26"/>
  <c r="D148" i="26"/>
  <c r="E148" i="26" s="1"/>
  <c r="C148" i="26"/>
  <c r="F147" i="26"/>
  <c r="F148" i="26" l="1"/>
  <c r="D149" i="26"/>
  <c r="E149" i="26" s="1"/>
  <c r="C149" i="26"/>
  <c r="A151" i="26"/>
  <c r="B150" i="26"/>
  <c r="A152" i="26" l="1"/>
  <c r="B151" i="26"/>
  <c r="D150" i="26"/>
  <c r="E150" i="26" s="1"/>
  <c r="C150" i="26"/>
  <c r="F149" i="26"/>
  <c r="F150" i="26" l="1"/>
  <c r="C151" i="26"/>
  <c r="D151" i="26"/>
  <c r="E151" i="26" s="1"/>
  <c r="A153" i="26"/>
  <c r="B152" i="26"/>
  <c r="D152" i="26" l="1"/>
  <c r="E152" i="26" s="1"/>
  <c r="C152" i="26"/>
  <c r="A154" i="26"/>
  <c r="B153" i="26"/>
  <c r="F151" i="26"/>
  <c r="A155" i="26" l="1"/>
  <c r="B154" i="26"/>
  <c r="D153" i="26"/>
  <c r="E153" i="26" s="1"/>
  <c r="C153" i="26"/>
  <c r="F152" i="26"/>
  <c r="F153" i="26" l="1"/>
  <c r="D154" i="26"/>
  <c r="E154" i="26" s="1"/>
  <c r="C154" i="26"/>
  <c r="A156" i="26"/>
  <c r="B155" i="26"/>
  <c r="A157" i="26" l="1"/>
  <c r="B156" i="26"/>
  <c r="C155" i="26"/>
  <c r="D155" i="26"/>
  <c r="E155" i="26" s="1"/>
  <c r="F154" i="26"/>
  <c r="F155" i="26" l="1"/>
  <c r="C156" i="26"/>
  <c r="D156" i="26"/>
  <c r="E156" i="26" s="1"/>
  <c r="A158" i="26"/>
  <c r="B157" i="26"/>
  <c r="D157" i="26" l="1"/>
  <c r="E157" i="26" s="1"/>
  <c r="C157" i="26"/>
  <c r="A159" i="26"/>
  <c r="B158" i="26"/>
  <c r="F156" i="26"/>
  <c r="F157" i="26" l="1"/>
  <c r="A160" i="26"/>
  <c r="B159" i="26"/>
  <c r="C158" i="26"/>
  <c r="D158" i="26"/>
  <c r="E158" i="26" s="1"/>
  <c r="F158" i="26" l="1"/>
  <c r="C159" i="26"/>
  <c r="D159" i="26"/>
  <c r="E159" i="26" s="1"/>
  <c r="A161" i="26"/>
  <c r="B160" i="26"/>
  <c r="D160" i="26" l="1"/>
  <c r="E160" i="26" s="1"/>
  <c r="C160" i="26"/>
  <c r="A162" i="26"/>
  <c r="B161" i="26"/>
  <c r="F159" i="26"/>
  <c r="F160" i="26" l="1"/>
  <c r="D161" i="26"/>
  <c r="E161" i="26" s="1"/>
  <c r="C161" i="26"/>
  <c r="A163" i="26"/>
  <c r="B162" i="26"/>
  <c r="F161" i="26" l="1"/>
  <c r="A164" i="26"/>
  <c r="B163" i="26"/>
  <c r="C162" i="26"/>
  <c r="D162" i="26"/>
  <c r="E162" i="26" s="1"/>
  <c r="F162" i="26" l="1"/>
  <c r="C163" i="26"/>
  <c r="D163" i="26"/>
  <c r="E163" i="26" s="1"/>
  <c r="A165" i="26"/>
  <c r="B164" i="26"/>
  <c r="A166" i="26" l="1"/>
  <c r="B165" i="26"/>
  <c r="D164" i="26"/>
  <c r="E164" i="26" s="1"/>
  <c r="C164" i="26"/>
  <c r="F163" i="26"/>
  <c r="F164" i="26" l="1"/>
  <c r="D165" i="26"/>
  <c r="E165" i="26" s="1"/>
  <c r="C165" i="26"/>
  <c r="A167" i="26"/>
  <c r="B166" i="26"/>
  <c r="D166" i="26" l="1"/>
  <c r="E166" i="26" s="1"/>
  <c r="C166" i="26"/>
  <c r="A168" i="26"/>
  <c r="B167" i="26"/>
  <c r="F165" i="26"/>
  <c r="F166" i="26" l="1"/>
  <c r="A169" i="26"/>
  <c r="B168" i="26"/>
  <c r="C167" i="26"/>
  <c r="D167" i="26"/>
  <c r="E167" i="26" s="1"/>
  <c r="F167" i="26" l="1"/>
  <c r="D168" i="26"/>
  <c r="E168" i="26" s="1"/>
  <c r="C168" i="26"/>
  <c r="A170" i="26"/>
  <c r="B169" i="26"/>
  <c r="D169" i="26" l="1"/>
  <c r="E169" i="26" s="1"/>
  <c r="C169" i="26"/>
  <c r="A171" i="26"/>
  <c r="B170" i="26"/>
  <c r="F168" i="26"/>
  <c r="F169" i="26" l="1"/>
  <c r="D170" i="26"/>
  <c r="E170" i="26" s="1"/>
  <c r="C170" i="26"/>
  <c r="A172" i="26"/>
  <c r="B171" i="26"/>
  <c r="F170" i="26" l="1"/>
  <c r="C171" i="26"/>
  <c r="D171" i="26"/>
  <c r="E171" i="26" s="1"/>
  <c r="A173" i="26"/>
  <c r="B172" i="26"/>
  <c r="C172" i="26" l="1"/>
  <c r="D172" i="26"/>
  <c r="E172" i="26" s="1"/>
  <c r="A174" i="26"/>
  <c r="B173" i="26"/>
  <c r="F171" i="26"/>
  <c r="D173" i="26" l="1"/>
  <c r="E173" i="26" s="1"/>
  <c r="C173" i="26"/>
  <c r="A175" i="26"/>
  <c r="B174" i="26"/>
  <c r="F172" i="26"/>
  <c r="F173" i="26" l="1"/>
  <c r="D174" i="26"/>
  <c r="E174" i="26" s="1"/>
  <c r="C174" i="26"/>
  <c r="A176" i="26"/>
  <c r="B175" i="26"/>
  <c r="C175" i="26" l="1"/>
  <c r="D175" i="26"/>
  <c r="E175" i="26" s="1"/>
  <c r="A177" i="26"/>
  <c r="B176" i="26"/>
  <c r="F174" i="26"/>
  <c r="D176" i="26" l="1"/>
  <c r="E176" i="26" s="1"/>
  <c r="C176" i="26"/>
  <c r="A178" i="26"/>
  <c r="B177" i="26"/>
  <c r="F175" i="26"/>
  <c r="F176" i="26" l="1"/>
  <c r="D177" i="26"/>
  <c r="E177" i="26" s="1"/>
  <c r="C177" i="26"/>
  <c r="A179" i="26"/>
  <c r="B178" i="26"/>
  <c r="F177" i="26" l="1"/>
  <c r="C178" i="26"/>
  <c r="D178" i="26"/>
  <c r="E178" i="26" s="1"/>
  <c r="A180" i="26"/>
  <c r="B179" i="26"/>
  <c r="C179" i="26" l="1"/>
  <c r="D179" i="26"/>
  <c r="E179" i="26" s="1"/>
  <c r="A181" i="26"/>
  <c r="B180" i="26"/>
  <c r="F178" i="26"/>
  <c r="D180" i="26" l="1"/>
  <c r="E180" i="26" s="1"/>
  <c r="C180" i="26"/>
  <c r="A182" i="26"/>
  <c r="B181" i="26"/>
  <c r="F179" i="26"/>
  <c r="F180" i="26" l="1"/>
  <c r="A183" i="26"/>
  <c r="B182" i="26"/>
  <c r="D181" i="26"/>
  <c r="E181" i="26" s="1"/>
  <c r="C181" i="26"/>
  <c r="F181" i="26" l="1"/>
  <c r="D182" i="26"/>
  <c r="E182" i="26" s="1"/>
  <c r="C182" i="26"/>
  <c r="A184" i="26"/>
  <c r="B183" i="26"/>
  <c r="C183" i="26" l="1"/>
  <c r="D183" i="26"/>
  <c r="E183" i="26" s="1"/>
  <c r="A185" i="26"/>
  <c r="B184" i="26"/>
  <c r="F182" i="26"/>
  <c r="D184" i="26" l="1"/>
  <c r="E184" i="26" s="1"/>
  <c r="C184" i="26"/>
  <c r="A186" i="26"/>
  <c r="B185" i="26"/>
  <c r="F183" i="26"/>
  <c r="F184" i="26" l="1"/>
  <c r="D185" i="26"/>
  <c r="E185" i="26" s="1"/>
  <c r="C185" i="26"/>
  <c r="A187" i="26"/>
  <c r="B186" i="26"/>
  <c r="A188" i="26" l="1"/>
  <c r="B187" i="26"/>
  <c r="F185" i="26"/>
  <c r="D186" i="26"/>
  <c r="E186" i="26" s="1"/>
  <c r="C186" i="26"/>
  <c r="C187" i="26" l="1"/>
  <c r="D187" i="26"/>
  <c r="E187" i="26" s="1"/>
  <c r="F186" i="26"/>
  <c r="A189" i="26"/>
  <c r="B188" i="26"/>
  <c r="F187" i="26" l="1"/>
  <c r="C188" i="26"/>
  <c r="D188" i="26"/>
  <c r="E188" i="26" s="1"/>
  <c r="A190" i="26"/>
  <c r="B189" i="26"/>
  <c r="D189" i="26" l="1"/>
  <c r="E189" i="26" s="1"/>
  <c r="C189" i="26"/>
  <c r="A191" i="26"/>
  <c r="B190" i="26"/>
  <c r="F188" i="26"/>
  <c r="F189" i="26" l="1"/>
  <c r="C190" i="26"/>
  <c r="D190" i="26"/>
  <c r="E190" i="26" s="1"/>
  <c r="A192" i="26"/>
  <c r="B191" i="26"/>
  <c r="C191" i="26" l="1"/>
  <c r="D191" i="26"/>
  <c r="E191" i="26" s="1"/>
  <c r="A193" i="26"/>
  <c r="B192" i="26"/>
  <c r="F190" i="26"/>
  <c r="D192" i="26" l="1"/>
  <c r="E192" i="26" s="1"/>
  <c r="C192" i="26"/>
  <c r="A194" i="26"/>
  <c r="B193" i="26"/>
  <c r="F191" i="26"/>
  <c r="A195" i="26" l="1"/>
  <c r="B194" i="26"/>
  <c r="D193" i="26"/>
  <c r="E193" i="26" s="1"/>
  <c r="C193" i="26"/>
  <c r="F192" i="26"/>
  <c r="F193" i="26" l="1"/>
  <c r="C194" i="26"/>
  <c r="D194" i="26"/>
  <c r="E194" i="26" s="1"/>
  <c r="A196" i="26"/>
  <c r="B195" i="26"/>
  <c r="C195" i="26" l="1"/>
  <c r="D195" i="26"/>
  <c r="E195" i="26" s="1"/>
  <c r="A197" i="26"/>
  <c r="B196" i="26"/>
  <c r="F194" i="26"/>
  <c r="A198" i="26" l="1"/>
  <c r="B197" i="26"/>
  <c r="D196" i="26"/>
  <c r="E196" i="26" s="1"/>
  <c r="C196" i="26"/>
  <c r="F195" i="26"/>
  <c r="F196" i="26" l="1"/>
  <c r="D197" i="26"/>
  <c r="E197" i="26" s="1"/>
  <c r="C197" i="26"/>
  <c r="A199" i="26"/>
  <c r="B198" i="26"/>
  <c r="F197" i="26" l="1"/>
  <c r="A200" i="26"/>
  <c r="B199" i="26"/>
  <c r="D198" i="26"/>
  <c r="E198" i="26" s="1"/>
  <c r="C198" i="26"/>
  <c r="F198" i="26" l="1"/>
  <c r="C199" i="26"/>
  <c r="D199" i="26"/>
  <c r="E199" i="26" s="1"/>
  <c r="A201" i="26"/>
  <c r="B200" i="26"/>
  <c r="D200" i="26" l="1"/>
  <c r="E200" i="26" s="1"/>
  <c r="C200" i="26"/>
  <c r="A202" i="26"/>
  <c r="B201" i="26"/>
  <c r="F199" i="26"/>
  <c r="F200" i="26" l="1"/>
  <c r="D201" i="26"/>
  <c r="E201" i="26" s="1"/>
  <c r="C201" i="26"/>
  <c r="A203" i="26"/>
  <c r="B202" i="26"/>
  <c r="F201" i="26" l="1"/>
  <c r="A204" i="26"/>
  <c r="B203" i="26"/>
  <c r="D202" i="26"/>
  <c r="E202" i="26" s="1"/>
  <c r="C202" i="26"/>
  <c r="F202" i="26" l="1"/>
  <c r="C203" i="26"/>
  <c r="D203" i="26"/>
  <c r="E203" i="26" s="1"/>
  <c r="A205" i="26"/>
  <c r="B204" i="26"/>
  <c r="C204" i="26" l="1"/>
  <c r="D204" i="26"/>
  <c r="E204" i="26" s="1"/>
  <c r="A206" i="26"/>
  <c r="B205" i="26"/>
  <c r="F203" i="26"/>
  <c r="D205" i="26" l="1"/>
  <c r="E205" i="26" s="1"/>
  <c r="C205" i="26"/>
  <c r="A207" i="26"/>
  <c r="B206" i="26"/>
  <c r="F204" i="26"/>
  <c r="A208" i="26" l="1"/>
  <c r="B207" i="26"/>
  <c r="D206" i="26"/>
  <c r="E206" i="26" s="1"/>
  <c r="C206" i="26"/>
  <c r="F205" i="26"/>
  <c r="F206" i="26" l="1"/>
  <c r="C207" i="26"/>
  <c r="D207" i="26"/>
  <c r="E207" i="26" s="1"/>
  <c r="A209" i="26"/>
  <c r="B208" i="26"/>
  <c r="D208" i="26" l="1"/>
  <c r="E208" i="26" s="1"/>
  <c r="C208" i="26"/>
  <c r="A210" i="26"/>
  <c r="B209" i="26"/>
  <c r="F207" i="26"/>
  <c r="F208" i="26" l="1"/>
  <c r="D209" i="26"/>
  <c r="E209" i="26" s="1"/>
  <c r="C209" i="26"/>
  <c r="A211" i="26"/>
  <c r="B210" i="26"/>
  <c r="F209" i="26" l="1"/>
  <c r="C210" i="26"/>
  <c r="D210" i="26"/>
  <c r="E210" i="26" s="1"/>
  <c r="A212" i="26"/>
  <c r="B211" i="26"/>
  <c r="C211" i="26" l="1"/>
  <c r="D211" i="26"/>
  <c r="E211" i="26" s="1"/>
  <c r="A213" i="26"/>
  <c r="B212" i="26"/>
  <c r="F210" i="26"/>
  <c r="D212" i="26" l="1"/>
  <c r="E212" i="26" s="1"/>
  <c r="C212" i="26"/>
  <c r="A214" i="26"/>
  <c r="B213" i="26"/>
  <c r="F211" i="26"/>
  <c r="F212" i="26" l="1"/>
  <c r="D213" i="26"/>
  <c r="E213" i="26" s="1"/>
  <c r="C213" i="26"/>
  <c r="A215" i="26"/>
  <c r="B214" i="26"/>
  <c r="F213" i="26" l="1"/>
  <c r="D214" i="26"/>
  <c r="E214" i="26" s="1"/>
  <c r="C214" i="26"/>
  <c r="A216" i="26"/>
  <c r="B215" i="26"/>
  <c r="C215" i="26" l="1"/>
  <c r="D215" i="26"/>
  <c r="E215" i="26" s="1"/>
  <c r="F214" i="26"/>
  <c r="A217" i="26"/>
  <c r="B216" i="26"/>
  <c r="A218" i="26" l="1"/>
  <c r="B217" i="26"/>
  <c r="D216" i="26"/>
  <c r="E216" i="26" s="1"/>
  <c r="C216" i="26"/>
  <c r="F215" i="26"/>
  <c r="F216" i="26" l="1"/>
  <c r="D217" i="26"/>
  <c r="E217" i="26" s="1"/>
  <c r="C217" i="26"/>
  <c r="A219" i="26"/>
  <c r="B218" i="26"/>
  <c r="F217" i="26" l="1"/>
  <c r="D218" i="26"/>
  <c r="E218" i="26" s="1"/>
  <c r="C218" i="26"/>
  <c r="A220" i="26"/>
  <c r="B219" i="26"/>
  <c r="F218" i="26" l="1"/>
  <c r="C219" i="26"/>
  <c r="D219" i="26"/>
  <c r="E219" i="26" s="1"/>
  <c r="A221" i="26"/>
  <c r="B220" i="26"/>
  <c r="D220" i="26" l="1"/>
  <c r="E220" i="26" s="1"/>
  <c r="C220" i="26"/>
  <c r="A222" i="26"/>
  <c r="B221" i="26"/>
  <c r="F219" i="26"/>
  <c r="F220" i="26" l="1"/>
  <c r="D221" i="26"/>
  <c r="E221" i="26" s="1"/>
  <c r="C221" i="26"/>
  <c r="A223" i="26"/>
  <c r="B222" i="26"/>
  <c r="F221" i="26" l="1"/>
  <c r="D222" i="26"/>
  <c r="E222" i="26" s="1"/>
  <c r="C222" i="26"/>
  <c r="A224" i="26"/>
  <c r="B223" i="26"/>
  <c r="C223" i="26" l="1"/>
  <c r="D223" i="26"/>
  <c r="E223" i="26" s="1"/>
  <c r="F222" i="26"/>
  <c r="A225" i="26"/>
  <c r="B224" i="26"/>
  <c r="D224" i="26" l="1"/>
  <c r="E224" i="26" s="1"/>
  <c r="C224" i="26"/>
  <c r="A226" i="26"/>
  <c r="B225" i="26"/>
  <c r="F223" i="26"/>
  <c r="F224" i="26" l="1"/>
  <c r="D225" i="26"/>
  <c r="E225" i="26" s="1"/>
  <c r="C225" i="26"/>
  <c r="A227" i="26"/>
  <c r="B226" i="26"/>
  <c r="F225" i="26" l="1"/>
  <c r="A228" i="26"/>
  <c r="B227" i="26"/>
  <c r="D226" i="26"/>
  <c r="E226" i="26" s="1"/>
  <c r="C226" i="26"/>
  <c r="F226" i="26" l="1"/>
  <c r="C227" i="26"/>
  <c r="D227" i="26"/>
  <c r="E227" i="26" s="1"/>
  <c r="A229" i="26"/>
  <c r="B228" i="26"/>
  <c r="A230" i="26" l="1"/>
  <c r="B229" i="26"/>
  <c r="D228" i="26"/>
  <c r="E228" i="26" s="1"/>
  <c r="C228" i="26"/>
  <c r="F227" i="26"/>
  <c r="F228" i="26" l="1"/>
  <c r="D229" i="26"/>
  <c r="E229" i="26" s="1"/>
  <c r="C229" i="26"/>
  <c r="A231" i="26"/>
  <c r="B230" i="26"/>
  <c r="F229" i="26" l="1"/>
  <c r="C230" i="26"/>
  <c r="D230" i="26"/>
  <c r="E230" i="26" s="1"/>
  <c r="A232" i="26"/>
  <c r="B231" i="26"/>
  <c r="C231" i="26" l="1"/>
  <c r="D231" i="26"/>
  <c r="E231" i="26" s="1"/>
  <c r="A233" i="26"/>
  <c r="B232" i="26"/>
  <c r="F230" i="26"/>
  <c r="D232" i="26" l="1"/>
  <c r="E232" i="26" s="1"/>
  <c r="C232" i="26"/>
  <c r="A234" i="26"/>
  <c r="B233" i="26"/>
  <c r="F231" i="26"/>
  <c r="F232" i="26" l="1"/>
  <c r="D233" i="26"/>
  <c r="E233" i="26" s="1"/>
  <c r="C233" i="26"/>
  <c r="A235" i="26"/>
  <c r="B234" i="26"/>
  <c r="F233" i="26" l="1"/>
  <c r="D234" i="26"/>
  <c r="E234" i="26" s="1"/>
  <c r="C234" i="26"/>
  <c r="A236" i="26"/>
  <c r="B235" i="26"/>
  <c r="F234" i="26" l="1"/>
  <c r="C235" i="26"/>
  <c r="D235" i="26"/>
  <c r="E235" i="26" s="1"/>
  <c r="A237" i="26"/>
  <c r="B236" i="26"/>
  <c r="D236" i="26" l="1"/>
  <c r="E236" i="26" s="1"/>
  <c r="C236" i="26"/>
  <c r="A238" i="26"/>
  <c r="B237" i="26"/>
  <c r="F235" i="26"/>
  <c r="A239" i="26" l="1"/>
  <c r="B238" i="26"/>
  <c r="D237" i="26"/>
  <c r="E237" i="26" s="1"/>
  <c r="C237" i="26"/>
  <c r="F236" i="26"/>
  <c r="F237" i="26" l="1"/>
  <c r="C238" i="26"/>
  <c r="D238" i="26"/>
  <c r="E238" i="26" s="1"/>
  <c r="A240" i="26"/>
  <c r="B239" i="26"/>
  <c r="C239" i="26" l="1"/>
  <c r="D239" i="26"/>
  <c r="E239" i="26" s="1"/>
  <c r="A241" i="26"/>
  <c r="B240" i="26"/>
  <c r="F238" i="26"/>
  <c r="D240" i="26" l="1"/>
  <c r="E240" i="26" s="1"/>
  <c r="C240" i="26"/>
  <c r="A242" i="26"/>
  <c r="B241" i="26"/>
  <c r="F239" i="26"/>
  <c r="F240" i="26" l="1"/>
  <c r="A243" i="26"/>
  <c r="B242" i="26"/>
  <c r="D241" i="26"/>
  <c r="E241" i="26" s="1"/>
  <c r="C241" i="26"/>
  <c r="F241" i="26" l="1"/>
  <c r="C242" i="26"/>
  <c r="D242" i="26"/>
  <c r="E242" i="26" s="1"/>
  <c r="A244" i="26"/>
  <c r="B243" i="26"/>
  <c r="C243" i="26" l="1"/>
  <c r="D243" i="26"/>
  <c r="E243" i="26" s="1"/>
  <c r="A245" i="26"/>
  <c r="B244" i="26"/>
  <c r="F242" i="26"/>
  <c r="D244" i="26" l="1"/>
  <c r="E244" i="26" s="1"/>
  <c r="C244" i="26"/>
  <c r="A246" i="26"/>
  <c r="B245" i="26"/>
  <c r="F243" i="26"/>
  <c r="F244" i="26" l="1"/>
  <c r="D245" i="26"/>
  <c r="E245" i="26" s="1"/>
  <c r="C245" i="26"/>
  <c r="A247" i="26"/>
  <c r="B246" i="26"/>
  <c r="F245" i="26" l="1"/>
  <c r="D246" i="26"/>
  <c r="E246" i="26" s="1"/>
  <c r="C246" i="26"/>
  <c r="A248" i="26"/>
  <c r="B247" i="26"/>
  <c r="F246" i="26" l="1"/>
  <c r="C247" i="26"/>
  <c r="D247" i="26"/>
  <c r="E247" i="26" s="1"/>
  <c r="A249" i="26"/>
  <c r="B248" i="26"/>
  <c r="D248" i="26" l="1"/>
  <c r="E248" i="26" s="1"/>
  <c r="C248" i="26"/>
  <c r="A250" i="26"/>
  <c r="B249" i="26"/>
  <c r="F247" i="26"/>
  <c r="F248" i="26" l="1"/>
  <c r="D249" i="26"/>
  <c r="E249" i="26" s="1"/>
  <c r="C249" i="26"/>
  <c r="A251" i="26"/>
  <c r="B250" i="26"/>
  <c r="F249" i="26" l="1"/>
  <c r="D250" i="26"/>
  <c r="E250" i="26" s="1"/>
  <c r="C250" i="26"/>
  <c r="A252" i="26"/>
  <c r="B251" i="26"/>
  <c r="C251" i="26" l="1"/>
  <c r="D251" i="26"/>
  <c r="E251" i="26" s="1"/>
  <c r="A253" i="26"/>
  <c r="B252" i="26"/>
  <c r="F250" i="26"/>
  <c r="D252" i="26" l="1"/>
  <c r="E252" i="26" s="1"/>
  <c r="C252" i="26"/>
  <c r="A254" i="26"/>
  <c r="B253" i="26"/>
  <c r="F251" i="26"/>
  <c r="F252" i="26" l="1"/>
  <c r="D253" i="26"/>
  <c r="E253" i="26" s="1"/>
  <c r="C253" i="26"/>
  <c r="A255" i="26"/>
  <c r="B254" i="26"/>
  <c r="D254" i="26" l="1"/>
  <c r="E254" i="26" s="1"/>
  <c r="C254" i="26"/>
  <c r="A256" i="26"/>
  <c r="B255" i="26"/>
  <c r="F253" i="26"/>
  <c r="A257" i="26" l="1"/>
  <c r="B256" i="26"/>
  <c r="D255" i="26"/>
  <c r="E255" i="26" s="1"/>
  <c r="C255" i="26"/>
  <c r="F254" i="26"/>
  <c r="F255" i="26" l="1"/>
  <c r="D256" i="26"/>
  <c r="E256" i="26" s="1"/>
  <c r="C256" i="26"/>
  <c r="A258" i="26"/>
  <c r="B257" i="26"/>
  <c r="F256" i="26" l="1"/>
  <c r="C257" i="26"/>
  <c r="D257" i="26"/>
  <c r="E257" i="26" s="1"/>
  <c r="A259" i="26"/>
  <c r="B258" i="26"/>
  <c r="D258" i="26" l="1"/>
  <c r="E258" i="26" s="1"/>
  <c r="C258" i="26"/>
  <c r="A260" i="26"/>
  <c r="B259" i="26"/>
  <c r="F257" i="26"/>
  <c r="A261" i="26" l="1"/>
  <c r="B260" i="26"/>
  <c r="D259" i="26"/>
  <c r="E259" i="26" s="1"/>
  <c r="C259" i="26"/>
  <c r="F258" i="26"/>
  <c r="F259" i="26" l="1"/>
  <c r="D260" i="26"/>
  <c r="E260" i="26" s="1"/>
  <c r="C260" i="26"/>
  <c r="A262" i="26"/>
  <c r="B261" i="26"/>
  <c r="D261" i="26" l="1"/>
  <c r="E261" i="26" s="1"/>
  <c r="C261" i="26"/>
  <c r="A263" i="26"/>
  <c r="B262" i="26"/>
  <c r="F260" i="26"/>
  <c r="F261" i="26" l="1"/>
  <c r="D262" i="26"/>
  <c r="E262" i="26" s="1"/>
  <c r="C262" i="26"/>
  <c r="A264" i="26"/>
  <c r="B263" i="26"/>
  <c r="F262" i="26" l="1"/>
  <c r="D263" i="26"/>
  <c r="E263" i="26" s="1"/>
  <c r="C263" i="26"/>
  <c r="A265" i="26"/>
  <c r="B264" i="26"/>
  <c r="F263" i="26" l="1"/>
  <c r="D264" i="26"/>
  <c r="E264" i="26" s="1"/>
  <c r="C264" i="26"/>
  <c r="A266" i="26"/>
  <c r="B265" i="26"/>
  <c r="F264" i="26" l="1"/>
  <c r="D265" i="26"/>
  <c r="E265" i="26" s="1"/>
  <c r="C265" i="26"/>
  <c r="A267" i="26"/>
  <c r="B266" i="26"/>
  <c r="F265" i="26" l="1"/>
  <c r="D266" i="26"/>
  <c r="E266" i="26" s="1"/>
  <c r="C266" i="26"/>
  <c r="A268" i="26"/>
  <c r="B267" i="26"/>
  <c r="F266" i="26" l="1"/>
  <c r="C267" i="26"/>
  <c r="D267" i="26"/>
  <c r="E267" i="26" s="1"/>
  <c r="A269" i="26"/>
  <c r="B268" i="26"/>
  <c r="D268" i="26" l="1"/>
  <c r="E268" i="26" s="1"/>
  <c r="C268" i="26"/>
  <c r="A270" i="26"/>
  <c r="B269" i="26"/>
  <c r="F267" i="26"/>
  <c r="F268" i="26" l="1"/>
  <c r="D269" i="26"/>
  <c r="E269" i="26" s="1"/>
  <c r="C269" i="26"/>
  <c r="A271" i="26"/>
  <c r="B270" i="26"/>
  <c r="D270" i="26" l="1"/>
  <c r="E270" i="26" s="1"/>
  <c r="C270" i="26"/>
  <c r="A272" i="26"/>
  <c r="B271" i="26"/>
  <c r="F269" i="26"/>
  <c r="A273" i="26" l="1"/>
  <c r="B272" i="26"/>
  <c r="F270" i="26"/>
  <c r="D271" i="26"/>
  <c r="E271" i="26" s="1"/>
  <c r="C271" i="26"/>
  <c r="F271" i="26" l="1"/>
  <c r="D272" i="26"/>
  <c r="E272" i="26" s="1"/>
  <c r="C272" i="26"/>
  <c r="A274" i="26"/>
  <c r="B273" i="26"/>
  <c r="C273" i="26" l="1"/>
  <c r="D273" i="26"/>
  <c r="E273" i="26" s="1"/>
  <c r="A275" i="26"/>
  <c r="B274" i="26"/>
  <c r="F272" i="26"/>
  <c r="A276" i="26" l="1"/>
  <c r="B275" i="26"/>
  <c r="D274" i="26"/>
  <c r="E274" i="26" s="1"/>
  <c r="C274" i="26"/>
  <c r="F273" i="26"/>
  <c r="F274" i="26" l="1"/>
  <c r="C275" i="26"/>
  <c r="D275" i="26"/>
  <c r="E275" i="26" s="1"/>
  <c r="A277" i="26"/>
  <c r="B276" i="26"/>
  <c r="A278" i="26" l="1"/>
  <c r="B277" i="26"/>
  <c r="D276" i="26"/>
  <c r="E276" i="26" s="1"/>
  <c r="C276" i="26"/>
  <c r="F275" i="26"/>
  <c r="F276" i="26" l="1"/>
  <c r="D277" i="26"/>
  <c r="E277" i="26" s="1"/>
  <c r="C277" i="26"/>
  <c r="A279" i="26"/>
  <c r="B278" i="26"/>
  <c r="D278" i="26" l="1"/>
  <c r="E278" i="26" s="1"/>
  <c r="C278" i="26"/>
  <c r="A280" i="26"/>
  <c r="B279" i="26"/>
  <c r="F277" i="26"/>
  <c r="A281" i="26" l="1"/>
  <c r="B280" i="26"/>
  <c r="D279" i="26"/>
  <c r="E279" i="26" s="1"/>
  <c r="C279" i="26"/>
  <c r="F278" i="26"/>
  <c r="F279" i="26" l="1"/>
  <c r="D280" i="26"/>
  <c r="E280" i="26" s="1"/>
  <c r="C280" i="26"/>
  <c r="A282" i="26"/>
  <c r="B281" i="26"/>
  <c r="A283" i="26" l="1"/>
  <c r="B282" i="26"/>
  <c r="D281" i="26"/>
  <c r="E281" i="26" s="1"/>
  <c r="C281" i="26"/>
  <c r="F280" i="26"/>
  <c r="F281" i="26" l="1"/>
  <c r="D282" i="26"/>
  <c r="E282" i="26" s="1"/>
  <c r="C282" i="26"/>
  <c r="A284" i="26"/>
  <c r="B283" i="26"/>
  <c r="F282" i="26" l="1"/>
  <c r="C283" i="26"/>
  <c r="D283" i="26"/>
  <c r="E283" i="26" s="1"/>
  <c r="A285" i="26"/>
  <c r="B284" i="26"/>
  <c r="D284" i="26" l="1"/>
  <c r="E284" i="26" s="1"/>
  <c r="C284" i="26"/>
  <c r="A286" i="26"/>
  <c r="B285" i="26"/>
  <c r="F283" i="26"/>
  <c r="F284" i="26" l="1"/>
  <c r="D285" i="26"/>
  <c r="E285" i="26" s="1"/>
  <c r="C285" i="26"/>
  <c r="A287" i="26"/>
  <c r="B286" i="26"/>
  <c r="F285" i="26" l="1"/>
  <c r="D286" i="26"/>
  <c r="E286" i="26" s="1"/>
  <c r="C286" i="26"/>
  <c r="A288" i="26"/>
  <c r="B287" i="26"/>
  <c r="F286" i="26" l="1"/>
  <c r="D287" i="26"/>
  <c r="E287" i="26" s="1"/>
  <c r="C287" i="26"/>
  <c r="A289" i="26"/>
  <c r="B288" i="26"/>
  <c r="F287" i="26" l="1"/>
  <c r="D288" i="26"/>
  <c r="E288" i="26" s="1"/>
  <c r="C288" i="26"/>
  <c r="A290" i="26"/>
  <c r="B289" i="26"/>
  <c r="F288" i="26" l="1"/>
  <c r="C289" i="26"/>
  <c r="D289" i="26"/>
  <c r="E289" i="26" s="1"/>
  <c r="A291" i="26"/>
  <c r="B290" i="26"/>
  <c r="C290" i="26" l="1"/>
  <c r="D290" i="26"/>
  <c r="E290" i="26" s="1"/>
  <c r="A292" i="26"/>
  <c r="B291" i="26"/>
  <c r="F289" i="26"/>
  <c r="C291" i="26" l="1"/>
  <c r="D291" i="26"/>
  <c r="E291" i="26" s="1"/>
  <c r="A293" i="26"/>
  <c r="B292" i="26"/>
  <c r="F290" i="26"/>
  <c r="D292" i="26" l="1"/>
  <c r="E292" i="26" s="1"/>
  <c r="C292" i="26"/>
  <c r="A294" i="26"/>
  <c r="B293" i="26"/>
  <c r="F291" i="26"/>
  <c r="F292" i="26" l="1"/>
  <c r="C293" i="26"/>
  <c r="D293" i="26"/>
  <c r="E293" i="26" s="1"/>
  <c r="A295" i="26"/>
  <c r="B294" i="26"/>
  <c r="C294" i="26" l="1"/>
  <c r="D294" i="26"/>
  <c r="E294" i="26" s="1"/>
  <c r="A296" i="26"/>
  <c r="B295" i="26"/>
  <c r="F293" i="26"/>
  <c r="A297" i="26" l="1"/>
  <c r="B296" i="26"/>
  <c r="C295" i="26"/>
  <c r="D295" i="26"/>
  <c r="E295" i="26" s="1"/>
  <c r="F294" i="26"/>
  <c r="F295" i="26" l="1"/>
  <c r="D296" i="26"/>
  <c r="E296" i="26" s="1"/>
  <c r="C296" i="26"/>
  <c r="A298" i="26"/>
  <c r="B297" i="26"/>
  <c r="D297" i="26" l="1"/>
  <c r="E297" i="26" s="1"/>
  <c r="C297" i="26"/>
  <c r="A299" i="26"/>
  <c r="B298" i="26"/>
  <c r="F296" i="26"/>
  <c r="F297" i="26" l="1"/>
  <c r="A300" i="26"/>
  <c r="B299" i="26"/>
  <c r="C298" i="26"/>
  <c r="D298" i="26"/>
  <c r="E298" i="26" s="1"/>
  <c r="F298" i="26" l="1"/>
  <c r="C299" i="26"/>
  <c r="D299" i="26"/>
  <c r="E299" i="26" s="1"/>
  <c r="A301" i="26"/>
  <c r="B300" i="26"/>
  <c r="D300" i="26" l="1"/>
  <c r="E300" i="26" s="1"/>
  <c r="C300" i="26"/>
  <c r="A302" i="26"/>
  <c r="B301" i="26"/>
  <c r="F299" i="26"/>
  <c r="F300" i="26" l="1"/>
  <c r="C301" i="26"/>
  <c r="D301" i="26"/>
  <c r="E301" i="26" s="1"/>
  <c r="A303" i="26"/>
  <c r="B302" i="26"/>
  <c r="A304" i="26" l="1"/>
  <c r="B303" i="26"/>
  <c r="C302" i="26"/>
  <c r="D302" i="26"/>
  <c r="E302" i="26" s="1"/>
  <c r="F301" i="26"/>
  <c r="F302" i="26" l="1"/>
  <c r="D303" i="26"/>
  <c r="E303" i="26" s="1"/>
  <c r="C303" i="26"/>
  <c r="A305" i="26"/>
  <c r="B304" i="26"/>
  <c r="C304" i="26" l="1"/>
  <c r="D304" i="26"/>
  <c r="E304" i="26" s="1"/>
  <c r="A306" i="26"/>
  <c r="B305" i="26"/>
  <c r="F303" i="26"/>
  <c r="D305" i="26" l="1"/>
  <c r="E305" i="26" s="1"/>
  <c r="C305" i="26"/>
  <c r="A307" i="26"/>
  <c r="B306" i="26"/>
  <c r="F304" i="26"/>
  <c r="F305" i="26" l="1"/>
  <c r="C306" i="26"/>
  <c r="D306" i="26"/>
  <c r="E306" i="26" s="1"/>
  <c r="A308" i="26"/>
  <c r="B307" i="26"/>
  <c r="C307" i="26" l="1"/>
  <c r="D307" i="26"/>
  <c r="E307" i="26" s="1"/>
  <c r="A309" i="26"/>
  <c r="B308" i="26"/>
  <c r="F306" i="26"/>
  <c r="D308" i="26" l="1"/>
  <c r="E308" i="26" s="1"/>
  <c r="C308" i="26"/>
  <c r="A310" i="26"/>
  <c r="B309" i="26"/>
  <c r="F307" i="26"/>
  <c r="F308" i="26" l="1"/>
  <c r="D309" i="26"/>
  <c r="E309" i="26" s="1"/>
  <c r="C309" i="26"/>
  <c r="A311" i="26"/>
  <c r="B310" i="26"/>
  <c r="A312" i="26" l="1"/>
  <c r="B311" i="26"/>
  <c r="C310" i="26"/>
  <c r="D310" i="26"/>
  <c r="E310" i="26" s="1"/>
  <c r="F309" i="26"/>
  <c r="F310" i="26" l="1"/>
  <c r="C311" i="26"/>
  <c r="D311" i="26"/>
  <c r="E311" i="26" s="1"/>
  <c r="A313" i="26"/>
  <c r="B312" i="26"/>
  <c r="C312" i="26" l="1"/>
  <c r="D312" i="26"/>
  <c r="E312" i="26" s="1"/>
  <c r="A314" i="26"/>
  <c r="B313" i="26"/>
  <c r="F311" i="26"/>
  <c r="C313" i="26" l="1"/>
  <c r="D313" i="26"/>
  <c r="E313" i="26" s="1"/>
  <c r="A315" i="26"/>
  <c r="B314" i="26"/>
  <c r="F312" i="26"/>
  <c r="D314" i="26" l="1"/>
  <c r="E314" i="26" s="1"/>
  <c r="C314" i="26"/>
  <c r="A316" i="26"/>
  <c r="B315" i="26"/>
  <c r="F313" i="26"/>
  <c r="F314" i="26" l="1"/>
  <c r="D315" i="26"/>
  <c r="E315" i="26" s="1"/>
  <c r="C315" i="26"/>
  <c r="A317" i="26"/>
  <c r="B316" i="26"/>
  <c r="F315" i="26" l="1"/>
  <c r="C316" i="26"/>
  <c r="D316" i="26"/>
  <c r="E316" i="26" s="1"/>
  <c r="A318" i="26"/>
  <c r="B317" i="26"/>
  <c r="C317" i="26" l="1"/>
  <c r="D317" i="26"/>
  <c r="E317" i="26" s="1"/>
  <c r="A319" i="26"/>
  <c r="B318" i="26"/>
  <c r="F316" i="26"/>
  <c r="A320" i="26" l="1"/>
  <c r="B319" i="26"/>
  <c r="C318" i="26"/>
  <c r="D318" i="26"/>
  <c r="E318" i="26" s="1"/>
  <c r="F317" i="26"/>
  <c r="F318" i="26" l="1"/>
  <c r="D319" i="26"/>
  <c r="E319" i="26" s="1"/>
  <c r="C319" i="26"/>
  <c r="A321" i="26"/>
  <c r="B320" i="26"/>
  <c r="C320" i="26" l="1"/>
  <c r="D320" i="26"/>
  <c r="E320" i="26" s="1"/>
  <c r="A322" i="26"/>
  <c r="B321" i="26"/>
  <c r="F319" i="26"/>
  <c r="C321" i="26" l="1"/>
  <c r="D321" i="26"/>
  <c r="E321" i="26" s="1"/>
  <c r="A323" i="26"/>
  <c r="B322" i="26"/>
  <c r="F320" i="26"/>
  <c r="D322" i="26" l="1"/>
  <c r="E322" i="26" s="1"/>
  <c r="C322" i="26"/>
  <c r="A324" i="26"/>
  <c r="B323" i="26"/>
  <c r="F321" i="26"/>
  <c r="F322" i="26" l="1"/>
  <c r="A325" i="26"/>
  <c r="B324" i="26"/>
  <c r="C323" i="26"/>
  <c r="D323" i="26"/>
  <c r="E323" i="26" s="1"/>
  <c r="F323" i="26" l="1"/>
  <c r="C324" i="26"/>
  <c r="D324" i="26"/>
  <c r="E324" i="26" s="1"/>
  <c r="A326" i="26"/>
  <c r="B325" i="26"/>
  <c r="D325" i="26" l="1"/>
  <c r="E325" i="26" s="1"/>
  <c r="C325" i="26"/>
  <c r="A327" i="26"/>
  <c r="B326" i="26"/>
  <c r="F324" i="26"/>
  <c r="F325" i="26" l="1"/>
  <c r="C326" i="26"/>
  <c r="D326" i="26"/>
  <c r="E326" i="26" s="1"/>
  <c r="A328" i="26"/>
  <c r="B327" i="26"/>
  <c r="C327" i="26" l="1"/>
  <c r="D327" i="26"/>
  <c r="E327" i="26" s="1"/>
  <c r="A329" i="26"/>
  <c r="B328" i="26"/>
  <c r="F326" i="26"/>
  <c r="C328" i="26" l="1"/>
  <c r="D328" i="26"/>
  <c r="E328" i="26" s="1"/>
  <c r="A330" i="26"/>
  <c r="B329" i="26"/>
  <c r="F327" i="26"/>
  <c r="C329" i="26" l="1"/>
  <c r="D329" i="26"/>
  <c r="E329" i="26" s="1"/>
  <c r="A331" i="26"/>
  <c r="B330" i="26"/>
  <c r="F328" i="26"/>
  <c r="C330" i="26" l="1"/>
  <c r="D330" i="26"/>
  <c r="E330" i="26" s="1"/>
  <c r="A332" i="26"/>
  <c r="B331" i="26"/>
  <c r="F329" i="26"/>
  <c r="C331" i="26" l="1"/>
  <c r="D331" i="26"/>
  <c r="E331" i="26" s="1"/>
  <c r="A333" i="26"/>
  <c r="B332" i="26"/>
  <c r="F330" i="26"/>
  <c r="C332" i="26" l="1"/>
  <c r="D332" i="26"/>
  <c r="E332" i="26" s="1"/>
  <c r="A334" i="26"/>
  <c r="B333" i="26"/>
  <c r="F331" i="26"/>
  <c r="A335" i="26" l="1"/>
  <c r="B334" i="26"/>
  <c r="C333" i="26"/>
  <c r="D333" i="26"/>
  <c r="E333" i="26" s="1"/>
  <c r="F332" i="26"/>
  <c r="F333" i="26" l="1"/>
  <c r="C334" i="26"/>
  <c r="D334" i="26"/>
  <c r="E334" i="26" s="1"/>
  <c r="A336" i="26"/>
  <c r="B335" i="26"/>
  <c r="D335" i="26" l="1"/>
  <c r="E335" i="26" s="1"/>
  <c r="C335" i="26"/>
  <c r="A337" i="26"/>
  <c r="B336" i="26"/>
  <c r="F334" i="26"/>
  <c r="F335" i="26" l="1"/>
  <c r="C336" i="26"/>
  <c r="D336" i="26"/>
  <c r="E336" i="26" s="1"/>
  <c r="A338" i="26"/>
  <c r="B337" i="26"/>
  <c r="C337" i="26" l="1"/>
  <c r="D337" i="26"/>
  <c r="E337" i="26" s="1"/>
  <c r="A339" i="26"/>
  <c r="B338" i="26"/>
  <c r="F336" i="26"/>
  <c r="D338" i="26" l="1"/>
  <c r="E338" i="26" s="1"/>
  <c r="C338" i="26"/>
  <c r="A340" i="26"/>
  <c r="B339" i="26"/>
  <c r="F337" i="26"/>
  <c r="D339" i="26" l="1"/>
  <c r="E339" i="26" s="1"/>
  <c r="C339" i="26"/>
  <c r="A341" i="26"/>
  <c r="B340" i="26"/>
  <c r="F338" i="26"/>
  <c r="F339" i="26" l="1"/>
  <c r="A342" i="26"/>
  <c r="B341" i="26"/>
  <c r="C340" i="26"/>
  <c r="D340" i="26"/>
  <c r="E340" i="26" s="1"/>
  <c r="F340" i="26" l="1"/>
  <c r="D341" i="26"/>
  <c r="E341" i="26" s="1"/>
  <c r="C341" i="26"/>
  <c r="A343" i="26"/>
  <c r="B342" i="26"/>
  <c r="F341" i="26" l="1"/>
  <c r="D342" i="26"/>
  <c r="E342" i="26" s="1"/>
  <c r="C342" i="26"/>
  <c r="A344" i="26"/>
  <c r="B343" i="26"/>
  <c r="F342" i="26" l="1"/>
  <c r="D343" i="26"/>
  <c r="E343" i="26" s="1"/>
  <c r="C343" i="26"/>
  <c r="A345" i="26"/>
  <c r="B344" i="26"/>
  <c r="F343" i="26" l="1"/>
  <c r="C344" i="26"/>
  <c r="D344" i="26"/>
  <c r="E344" i="26" s="1"/>
  <c r="A346" i="26"/>
  <c r="B345" i="26"/>
  <c r="D345" i="26" l="1"/>
  <c r="E345" i="26" s="1"/>
  <c r="C345" i="26"/>
  <c r="A347" i="26"/>
  <c r="B346" i="26"/>
  <c r="F344" i="26"/>
  <c r="A348" i="26" l="1"/>
  <c r="B347" i="26"/>
  <c r="F345" i="26"/>
  <c r="D346" i="26"/>
  <c r="E346" i="26" s="1"/>
  <c r="C346" i="26"/>
  <c r="F346" i="26" l="1"/>
  <c r="D347" i="26"/>
  <c r="E347" i="26" s="1"/>
  <c r="C347" i="26"/>
  <c r="A349" i="26"/>
  <c r="B348" i="26"/>
  <c r="F347" i="26" l="1"/>
  <c r="A350" i="26"/>
  <c r="B349" i="26"/>
  <c r="C348" i="26"/>
  <c r="D348" i="26"/>
  <c r="E348" i="26" s="1"/>
  <c r="F348" i="26" l="1"/>
  <c r="D349" i="26"/>
  <c r="E349" i="26" s="1"/>
  <c r="C349" i="26"/>
  <c r="A351" i="26"/>
  <c r="B350" i="26"/>
  <c r="D350" i="26" l="1"/>
  <c r="E350" i="26" s="1"/>
  <c r="C350" i="26"/>
  <c r="A352" i="26"/>
  <c r="B351" i="26"/>
  <c r="F349" i="26"/>
  <c r="F350" i="26" l="1"/>
  <c r="A353" i="26"/>
  <c r="B352" i="26"/>
  <c r="D351" i="26"/>
  <c r="E351" i="26" s="1"/>
  <c r="C351" i="26"/>
  <c r="F351" i="26" l="1"/>
  <c r="C352" i="26"/>
  <c r="D352" i="26"/>
  <c r="E352" i="26" s="1"/>
  <c r="A354" i="26"/>
  <c r="B353" i="26"/>
  <c r="D353" i="26" l="1"/>
  <c r="E353" i="26" s="1"/>
  <c r="C353" i="26"/>
  <c r="A355" i="26"/>
  <c r="B354" i="26"/>
  <c r="F352" i="26"/>
  <c r="F353" i="26" l="1"/>
  <c r="D354" i="26"/>
  <c r="E354" i="26" s="1"/>
  <c r="C354" i="26"/>
  <c r="A356" i="26"/>
  <c r="B355" i="26"/>
  <c r="F354" i="26" l="1"/>
  <c r="C355" i="26"/>
  <c r="D355" i="26"/>
  <c r="E355" i="26" s="1"/>
  <c r="A357" i="26"/>
  <c r="B356" i="26"/>
  <c r="C356" i="26" l="1"/>
  <c r="D356" i="26"/>
  <c r="E356" i="26" s="1"/>
  <c r="A358" i="26"/>
  <c r="B357" i="26"/>
  <c r="F355" i="26"/>
  <c r="D357" i="26" l="1"/>
  <c r="E357" i="26" s="1"/>
  <c r="C357" i="26"/>
  <c r="A359" i="26"/>
  <c r="B358" i="26"/>
  <c r="F356" i="26"/>
  <c r="F357" i="26" l="1"/>
  <c r="C358" i="26"/>
  <c r="D358" i="26"/>
  <c r="E358" i="26" s="1"/>
  <c r="A360" i="26"/>
  <c r="B359" i="26"/>
  <c r="D359" i="26" l="1"/>
  <c r="E359" i="26" s="1"/>
  <c r="C359" i="26"/>
  <c r="A361" i="26"/>
  <c r="B360" i="26"/>
  <c r="F358" i="26"/>
  <c r="F359" i="26" l="1"/>
  <c r="C360" i="26"/>
  <c r="D360" i="26"/>
  <c r="E360" i="26" s="1"/>
  <c r="A362" i="26"/>
  <c r="B361" i="26"/>
  <c r="A363" i="26" l="1"/>
  <c r="B362" i="26"/>
  <c r="C361" i="26"/>
  <c r="D361" i="26"/>
  <c r="E361" i="26" s="1"/>
  <c r="F360" i="26"/>
  <c r="F361" i="26" l="1"/>
  <c r="D362" i="26"/>
  <c r="E362" i="26" s="1"/>
  <c r="C362" i="26"/>
  <c r="A364" i="26"/>
  <c r="B363" i="26"/>
  <c r="F362" i="26" l="1"/>
  <c r="C363" i="26"/>
  <c r="D363" i="26"/>
  <c r="E363" i="26" s="1"/>
  <c r="A365" i="26"/>
  <c r="B364" i="26"/>
  <c r="C364" i="26" l="1"/>
  <c r="D364" i="26"/>
  <c r="E364" i="26" s="1"/>
  <c r="A366" i="26"/>
  <c r="B365" i="26"/>
  <c r="F363" i="26"/>
  <c r="D365" i="26" l="1"/>
  <c r="E365" i="26" s="1"/>
  <c r="C365" i="26"/>
  <c r="A367" i="26"/>
  <c r="B366" i="26"/>
  <c r="F364" i="26"/>
  <c r="F365" i="26" l="1"/>
  <c r="C366" i="26"/>
  <c r="D366" i="26"/>
  <c r="E366" i="26" s="1"/>
  <c r="A368" i="26"/>
  <c r="B367" i="26"/>
  <c r="A369" i="26" l="1"/>
  <c r="B368" i="26"/>
  <c r="C367" i="26"/>
  <c r="D367" i="26"/>
  <c r="E367" i="26" s="1"/>
  <c r="F366" i="26"/>
  <c r="F367" i="26" l="1"/>
  <c r="C368" i="26"/>
  <c r="D368" i="26"/>
  <c r="E368" i="26" s="1"/>
  <c r="A370" i="26"/>
  <c r="B369" i="26"/>
  <c r="C369" i="26" l="1"/>
  <c r="D369" i="26"/>
  <c r="E369" i="26" s="1"/>
  <c r="A371" i="26"/>
  <c r="B370" i="26"/>
  <c r="F368" i="26"/>
  <c r="A372" i="26" l="1"/>
  <c r="B371" i="26"/>
  <c r="C370" i="26"/>
  <c r="D370" i="26"/>
  <c r="E370" i="26" s="1"/>
  <c r="F369" i="26"/>
  <c r="F370" i="26" l="1"/>
  <c r="D371" i="26"/>
  <c r="E371" i="26" s="1"/>
  <c r="C371" i="26"/>
  <c r="A373" i="26"/>
  <c r="B372" i="26"/>
  <c r="F371" i="26" l="1"/>
  <c r="C372" i="26"/>
  <c r="D372" i="26"/>
  <c r="E372" i="26" s="1"/>
  <c r="A374" i="26"/>
  <c r="B373" i="26"/>
  <c r="C373" i="26" l="1"/>
  <c r="D373" i="26"/>
  <c r="E373" i="26" s="1"/>
  <c r="A375" i="26"/>
  <c r="B374" i="26"/>
  <c r="F372" i="26"/>
  <c r="D374" i="26" l="1"/>
  <c r="E374" i="26" s="1"/>
  <c r="C374" i="26"/>
  <c r="A376" i="26"/>
  <c r="B375" i="26"/>
  <c r="F373" i="26"/>
  <c r="F374" i="26" l="1"/>
  <c r="A377" i="26"/>
  <c r="B376" i="26"/>
  <c r="D375" i="26"/>
  <c r="E375" i="26" s="1"/>
  <c r="C375" i="26"/>
  <c r="F375" i="26" l="1"/>
  <c r="C376" i="26"/>
  <c r="D376" i="26"/>
  <c r="E376" i="26" s="1"/>
  <c r="A378" i="26"/>
  <c r="B377" i="26"/>
  <c r="C377" i="26" l="1"/>
  <c r="D377" i="26"/>
  <c r="E377" i="26" s="1"/>
  <c r="A379" i="26"/>
  <c r="B378" i="26"/>
  <c r="F376" i="26"/>
  <c r="C378" i="26" l="1"/>
  <c r="D378" i="26"/>
  <c r="E378" i="26" s="1"/>
  <c r="A380" i="26"/>
  <c r="B379" i="26"/>
  <c r="F377" i="26"/>
  <c r="D379" i="26" l="1"/>
  <c r="E379" i="26" s="1"/>
  <c r="C379" i="26"/>
  <c r="A381" i="26"/>
  <c r="B380" i="26"/>
  <c r="F378" i="26"/>
  <c r="F379" i="26" l="1"/>
  <c r="C380" i="26"/>
  <c r="D380" i="26"/>
  <c r="E380" i="26" s="1"/>
  <c r="A382" i="26"/>
  <c r="B381" i="26"/>
  <c r="A383" i="26" l="1"/>
  <c r="B382" i="26"/>
  <c r="D381" i="26"/>
  <c r="E381" i="26" s="1"/>
  <c r="C381" i="26"/>
  <c r="F380" i="26"/>
  <c r="F381" i="26" l="1"/>
  <c r="C382" i="26"/>
  <c r="D382" i="26"/>
  <c r="E382" i="26" s="1"/>
  <c r="A384" i="26"/>
  <c r="B383" i="26"/>
  <c r="A385" i="26" l="1"/>
  <c r="B384" i="26"/>
  <c r="D383" i="26"/>
  <c r="E383" i="26" s="1"/>
  <c r="C383" i="26"/>
  <c r="F382" i="26"/>
  <c r="F383" i="26" l="1"/>
  <c r="C384" i="26"/>
  <c r="D384" i="26"/>
  <c r="E384" i="26" s="1"/>
  <c r="A386" i="26"/>
  <c r="B385" i="26"/>
  <c r="A387" i="26" l="1"/>
  <c r="B386" i="26"/>
  <c r="D385" i="26"/>
  <c r="E385" i="26" s="1"/>
  <c r="C385" i="26"/>
  <c r="F384" i="26"/>
  <c r="F385" i="26" l="1"/>
  <c r="C386" i="26"/>
  <c r="D386" i="26"/>
  <c r="E386" i="26" s="1"/>
  <c r="A388" i="26"/>
  <c r="B387" i="26"/>
  <c r="C387" i="26" l="1"/>
  <c r="D387" i="26"/>
  <c r="E387" i="26" s="1"/>
  <c r="A389" i="26"/>
  <c r="B388" i="26"/>
  <c r="F386" i="26"/>
  <c r="C388" i="26" l="1"/>
  <c r="D388" i="26"/>
  <c r="E388" i="26" s="1"/>
  <c r="A390" i="26"/>
  <c r="B389" i="26"/>
  <c r="F387" i="26"/>
  <c r="A391" i="26" l="1"/>
  <c r="B390" i="26"/>
  <c r="D389" i="26"/>
  <c r="E389" i="26" s="1"/>
  <c r="C389" i="26"/>
  <c r="F388" i="26"/>
  <c r="F389" i="26" l="1"/>
  <c r="C390" i="26"/>
  <c r="D390" i="26"/>
  <c r="E390" i="26" s="1"/>
  <c r="A392" i="26"/>
  <c r="B391" i="26"/>
  <c r="D391" i="26" l="1"/>
  <c r="E391" i="26" s="1"/>
  <c r="C391" i="26"/>
  <c r="A393" i="26"/>
  <c r="B392" i="26"/>
  <c r="F390" i="26"/>
  <c r="F391" i="26" l="1"/>
  <c r="C392" i="26"/>
  <c r="D392" i="26"/>
  <c r="E392" i="26" s="1"/>
  <c r="A394" i="26"/>
  <c r="B393" i="26"/>
  <c r="C393" i="26" l="1"/>
  <c r="D393" i="26"/>
  <c r="E393" i="26" s="1"/>
  <c r="A395" i="26"/>
  <c r="B394" i="26"/>
  <c r="F392" i="26"/>
  <c r="C394" i="26" l="1"/>
  <c r="D394" i="26"/>
  <c r="E394" i="26" s="1"/>
  <c r="A396" i="26"/>
  <c r="B395" i="26"/>
  <c r="F393" i="26"/>
  <c r="A397" i="26" l="1"/>
  <c r="B396" i="26"/>
  <c r="D395" i="26"/>
  <c r="E395" i="26" s="1"/>
  <c r="C395" i="26"/>
  <c r="F394" i="26"/>
  <c r="F395" i="26" l="1"/>
  <c r="C396" i="26"/>
  <c r="D396" i="26"/>
  <c r="E396" i="26" s="1"/>
  <c r="A398" i="26"/>
  <c r="B397" i="26"/>
  <c r="D397" i="26" l="1"/>
  <c r="E397" i="26" s="1"/>
  <c r="C397" i="26"/>
  <c r="A399" i="26"/>
  <c r="B398" i="26"/>
  <c r="F396" i="26"/>
  <c r="F397" i="26" l="1"/>
  <c r="C398" i="26"/>
  <c r="D398" i="26"/>
  <c r="E398" i="26" s="1"/>
  <c r="A400" i="26"/>
  <c r="B399" i="26"/>
  <c r="D399" i="26" l="1"/>
  <c r="E399" i="26" s="1"/>
  <c r="C399" i="26"/>
  <c r="A401" i="26"/>
  <c r="B400" i="26"/>
  <c r="F398" i="26"/>
  <c r="A402" i="26" l="1"/>
  <c r="B401" i="26"/>
  <c r="F399" i="26"/>
  <c r="C400" i="26"/>
  <c r="D400" i="26"/>
  <c r="E400" i="26" s="1"/>
  <c r="F400" i="26" l="1"/>
  <c r="D401" i="26"/>
  <c r="E401" i="26" s="1"/>
  <c r="C401" i="26"/>
  <c r="A403" i="26"/>
  <c r="B402" i="26"/>
  <c r="F401" i="26" l="1"/>
  <c r="C402" i="26"/>
  <c r="D402" i="26"/>
  <c r="E402" i="26" s="1"/>
  <c r="A404" i="26"/>
  <c r="B403" i="26"/>
  <c r="A405" i="26" l="1"/>
  <c r="B404" i="26"/>
  <c r="C403" i="26"/>
  <c r="D403" i="26"/>
  <c r="E403" i="26" s="1"/>
  <c r="F402" i="26"/>
  <c r="F403" i="26" l="1"/>
  <c r="C404" i="26"/>
  <c r="D404" i="26"/>
  <c r="E404" i="26" s="1"/>
  <c r="A406" i="26"/>
  <c r="B405" i="26"/>
  <c r="C405" i="26" l="1"/>
  <c r="D405" i="26"/>
  <c r="E405" i="26" s="1"/>
  <c r="A407" i="26"/>
  <c r="B406" i="26"/>
  <c r="F404" i="26"/>
  <c r="C406" i="26" l="1"/>
  <c r="D406" i="26"/>
  <c r="E406" i="26" s="1"/>
  <c r="A408" i="26"/>
  <c r="B407" i="26"/>
  <c r="F405" i="26"/>
  <c r="D407" i="26" l="1"/>
  <c r="E407" i="26" s="1"/>
  <c r="C407" i="26"/>
  <c r="A409" i="26"/>
  <c r="B408" i="26"/>
  <c r="F406" i="26"/>
  <c r="A410" i="26" l="1"/>
  <c r="B409" i="26"/>
  <c r="C408" i="26"/>
  <c r="D408" i="26"/>
  <c r="E408" i="26" s="1"/>
  <c r="F407" i="26"/>
  <c r="F408" i="26" l="1"/>
  <c r="C409" i="26"/>
  <c r="D409" i="26"/>
  <c r="E409" i="26" s="1"/>
  <c r="A411" i="26"/>
  <c r="B410" i="26"/>
  <c r="A412" i="26" l="1"/>
  <c r="B411" i="26"/>
  <c r="C410" i="26"/>
  <c r="D410" i="26"/>
  <c r="E410" i="26" s="1"/>
  <c r="F409" i="26"/>
  <c r="F410" i="26" l="1"/>
  <c r="D411" i="26"/>
  <c r="E411" i="26" s="1"/>
  <c r="C411" i="26"/>
  <c r="A413" i="26"/>
  <c r="B412" i="26"/>
  <c r="C412" i="26" l="1"/>
  <c r="D412" i="26"/>
  <c r="E412" i="26" s="1"/>
  <c r="A414" i="26"/>
  <c r="B413" i="26"/>
  <c r="F411" i="26"/>
  <c r="D413" i="26" l="1"/>
  <c r="E413" i="26" s="1"/>
  <c r="C413" i="26"/>
  <c r="A415" i="26"/>
  <c r="B414" i="26"/>
  <c r="F412" i="26"/>
  <c r="F413" i="26" l="1"/>
  <c r="C414" i="26"/>
  <c r="D414" i="26"/>
  <c r="E414" i="26" s="1"/>
  <c r="A416" i="26"/>
  <c r="B415" i="26"/>
  <c r="D415" i="26" l="1"/>
  <c r="E415" i="26" s="1"/>
  <c r="C415" i="26"/>
  <c r="A417" i="26"/>
  <c r="B416" i="26"/>
  <c r="F414" i="26"/>
  <c r="C416" i="26" l="1"/>
  <c r="D416" i="26"/>
  <c r="E416" i="26" s="1"/>
  <c r="A418" i="26"/>
  <c r="B417" i="26"/>
  <c r="F415" i="26"/>
  <c r="D417" i="26" l="1"/>
  <c r="E417" i="26" s="1"/>
  <c r="C417" i="26"/>
  <c r="A419" i="26"/>
  <c r="B418" i="26"/>
  <c r="F416" i="26"/>
  <c r="F417" i="26" l="1"/>
  <c r="C418" i="26"/>
  <c r="D418" i="26"/>
  <c r="E418" i="26" s="1"/>
  <c r="A420" i="26"/>
  <c r="B419" i="26"/>
  <c r="C419" i="26" l="1"/>
  <c r="D419" i="26"/>
  <c r="E419" i="26" s="1"/>
  <c r="A421" i="26"/>
  <c r="B420" i="26"/>
  <c r="F418" i="26"/>
  <c r="C420" i="26" l="1"/>
  <c r="D420" i="26"/>
  <c r="E420" i="26" s="1"/>
  <c r="A422" i="26"/>
  <c r="B421" i="26"/>
  <c r="F419" i="26"/>
  <c r="D421" i="26" l="1"/>
  <c r="E421" i="26" s="1"/>
  <c r="C421" i="26"/>
  <c r="A423" i="26"/>
  <c r="B423" i="26" s="1"/>
  <c r="B422" i="26"/>
  <c r="F420" i="26"/>
  <c r="F421" i="26" l="1"/>
  <c r="C422" i="26"/>
  <c r="D422" i="26"/>
  <c r="E422" i="26" s="1"/>
  <c r="D423" i="26"/>
  <c r="E423" i="26" s="1"/>
  <c r="C423" i="26"/>
  <c r="F423" i="26" l="1"/>
  <c r="F422" i="26"/>
</calcChain>
</file>

<file path=xl/sharedStrings.xml><?xml version="1.0" encoding="utf-8"?>
<sst xmlns="http://schemas.openxmlformats.org/spreadsheetml/2006/main" count="2695" uniqueCount="867">
  <si>
    <t>NAVODILA ZA IZPOLNJEVANJE</t>
  </si>
  <si>
    <t>Obvezno izpolnite zavihke kot so navedeni v spodnji tabeli, saj vsebina vpliva na oceno vloge vlagatelja. Na posameznih zavihkih vpisujete podatke v rumena polja, ostala polja pustite prazna. 
Pri določenih vnosnih poljih se vam ob postavitvi na celico izpisujejo sprotne opombe kot pomoč pri izpolnjevanju podatkov (primer: strošek dela, zavihek DENARNI TOK, celica B15).
V kolikor se vam ob vnosu podatkov v posamezno celico izpiše besedilo v rdeči barvi, morate podatke uskladiti, saj gre za napako.
EPO je enotni prijavni obrazec, ki ga izpolnite elektronsko in se nahaja v aplikacji eRsklad, ta dokument pa je OBVEZNA priloga k EPO.
V kolikor prilagate tudi poslovni načrt, poskrbite, da bodo podatki usklajeni, sicer na zavihku DENARNI TOK pod OPOMBE pojasnite vsa odstopanja.</t>
  </si>
  <si>
    <t>V kolikor poslovni načrt že vsebuje zahtevane podatke kot so navedeni v tem dokumentu, vam podatkov ni potrebno ponovno vpisovati, ampak vpišete le naziv priloge in številko strani kot je zahtevano na vsakem zavihku.</t>
  </si>
  <si>
    <t xml:space="preserve">Ime zavihka </t>
  </si>
  <si>
    <t>Obvezno morate izpolniti zavihek</t>
  </si>
  <si>
    <t>Obrazložitev</t>
  </si>
  <si>
    <t>PREDSTAVITEV</t>
  </si>
  <si>
    <t>DA</t>
  </si>
  <si>
    <t xml:space="preserve">Na zavihku PREDSTAVITEV vpisujete podatke o vlagateju in projektu.
V kolikor boste prilagali dodatne priloge (pogodbe in druga dokazila), ki še niso zahtevane v okviru EPO-ja v zavihku PRILOGE, to storite v EPO v zavihku PRILOGE pod DRUGO. </t>
  </si>
  <si>
    <t>TRAJNOSTNI PROJEKT</t>
  </si>
  <si>
    <t>Zavihek TRAJNOSTNI PROJEKT izpolnite v primeru trajnostnega projekta. Slednji mora vključevati najmanj 50 % upravičenih stroškov, ki spadajo v okvir prehoda v zeleno, digitalno in podnebno nevtralno kmetijstvo in so opredeljeni v točki 2.2.7 javnega razpisa (razen za projekt ekološkega kmeta).</t>
  </si>
  <si>
    <t>TRAJNOSTI CILJI</t>
  </si>
  <si>
    <t>Zavihek TRAJNOSTNI CILJI izpolnite v primeru izbranih merljivih trajnostnih ciljev projekta (za pridobitev podpore v obliki kapitalskega znižanja) v primeru trajnostnega projekta.</t>
  </si>
  <si>
    <t>FINANČNE OBVEZNOSTI</t>
  </si>
  <si>
    <t>Na zavihku FINANČE OBVEZNOSTI najprej vpisujete obstoječe finančne obveznosti (kratkoročne in dolgoročne) po stanju glavnice na presečni dan in odplačilih glavnice po letih. V nadaljevanju izpolnite podatke o zaprošenem posojilu pri SRRS in odplačilh glavnice po letih.
V kolikor na zavihku VIRI FINANCIRANJA načrtujete zapirati finančno konstrukcijo s krediti, leasinigi bank in drugih pravnih ter fizičnih oseb, izpolnite tudi podatke na zavihku FINANČNE OBVEZNOSTI (vrstica 23).
Pozorni bodite, da izpolnite tudi podatek o stanju dolgoročnih in kratkoročnih finančnih obveznosti v letu pred oddajo vloge na javni razpis (celica H26).</t>
  </si>
  <si>
    <t>STROŠKI PROJEKTA</t>
  </si>
  <si>
    <r>
      <t xml:space="preserve">V zavihku STROŠKI PROJKETA  vpisujete podatke o projektu, upravičenih stroških, javnih virov financiranja in o časovnem načrtu stroškov. Pri izpolnjevanju upoštevajte vrednost projekta z DDV in prikažite stroškovno vrednost celotnega projekta, ki predstavlja zaključeno celoto, ki bo v nadaljevanju ustvarjala učinke, ne glede na to, da pri SRRS zaprošate za spodbudo (posojilo) le dela projekta, razen v stolpcu, kjer je potrebno vpisati znesek brez DDV.
V tabelo "Javni viri financiranja" za posamezni predračunski strošek vpišite višino financiranja iz drugih javnih virov, višino financiranja iz sredstev SRRS pa določite za upravičene stroške po javnem razpisu.
V tabelo "Časovni načrt stroškov projekta" vpisujte načrtovane stroške z DDV za tekoče leto in le izjemoma za prihodnja leta (v kolikor bo v tekočem letu začet projekt končan v prihodnjih letih). 
Časovni načrt stroškov po letih in rok zaključka projekta morata biti usklajena.
</t>
    </r>
    <r>
      <rPr>
        <i/>
        <sz val="9"/>
        <color rgb="FF464646"/>
        <rFont val="Arial"/>
        <family val="2"/>
        <charset val="238"/>
      </rPr>
      <t>Opomba/opozorilo: Državna pomoč za projekt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s shemo državne pomoči.
Državna pomoč za projekt je izražena v bruto ekvivalentu nepovratnih sredstev in se ne sme združevati z drugo državno pomočjo ali pomočjo, dodeljeno po pravilu »de minimis« za iste upravičene stroške, če bi s tem presegla zgornjo mejo intenzivnosti državne pomoči. Pomoč za iste upravičene stroške se lahko kumulira le, če se s tako kumulacijo ne preseže največja intenzivnost pomoči ali znesek pomoči, ki se uporablja za to pomoč v skladu z regionalno shemo državnih pomoči.</t>
    </r>
  </si>
  <si>
    <t>VIRI FINANCIRANJA</t>
  </si>
  <si>
    <t xml:space="preserve">V tabeli popišete VIRE FINANCIRANJA ZA TA PROJEKT - NAČRT ZAGOTAVLJANJA VIROV. Pri tem bodite pozorni, da so podatki na zavihku STROŠKI PROJEKTA (časovni načrt stroškov projketa po letih z DDV) in tabela na zavihku VIRI FINANCIRANJA usklajeni. V kolikor boste finančno konstrukcijo zapirali z lastnimi sredstvi morate le te čim bolj realno pojasniti. »Lastne vire se dokazuje na način, da so sredstva razvidna iz medletnih bilanc oz. denarnih sredstev na TR, iz namere banke o zagotovitvi posojilnega vira, če boste zapirali še s posojilom komercialne banke, vnovčljive terjatve do kupcev, sredstva dezinvestiranja, ...)«.
C. NEPOVRATNA SREDSTVA za ta projekt in zneske izplačil nepovratnih sredstev vnesite v tistem letu (npr. 10.000 € v letu X), v katerem bo izpolnjen pogoj za nakazilo sredstev na vaš transakcijski račun. Istočano vnesite znesek delno ali v celoti v minus za vračilo nepovratnih sredstev v istem letu (npr. vračilo SRRS -10.000 €, lastna sredstva, ... v letu X). Kot dokazilo priložite izdano odločbo, sklep ali že sklenjeno pogodbo/dogovor, kar je razvidno iz priloge (v EPO v zavihku PRILOGE), sicer podatkov ne vpisujete. </t>
  </si>
  <si>
    <t>DENARNI TOK</t>
  </si>
  <si>
    <t>V zavihku DENARNI TOK vpisujete finančne podake za leto pred oddajo vloge in plan za naprej vključno s tekočim letom (podatke planirajte čim bolj realno). Podatki o PRILIVIH vključujejo podatke o prihodkih, podatki o ODLIVIH vključujejo podatke o odhodkih/stroških. Podatki o virih financiranja se deloma izpolnijo samodejno glede na podatke, ki ste jih vpisali pod zavihek FINANČNA KONSTRUKCIJA 2 in pod zavihek FINANČNE OBVEZNOSTI.</t>
  </si>
  <si>
    <t>OGLJIČNI ODTIS</t>
  </si>
  <si>
    <t>V zavihku OGLJIČNI ODTIS vpisujte podatke, v kolikor vaš projekt vključuje sledeče kategorije stroškov: 
1. izgradnja, dogradnja ali prenova stavbe (hiše, javne zgradbe, turistični objekti, kmetijski objekti…),
2. nakupe kmetijske in gozdarske mehanizacije (traktorji, kombajni…),
3. ostali stroški projekta, ki jih ni mogoče popisati med kmetijsko in gozdarsko mehanizacija npr. pogrebno, gasilsko, smetarsko vozilo, ....</t>
  </si>
  <si>
    <t>MERILA</t>
  </si>
  <si>
    <t>V zavihku MERILA podatkov NE vpisujete, ampak le te vpište v EPO v aplikaciji eRsklad.</t>
  </si>
  <si>
    <t>·         ohranitev oz. povečanje  kmetijskih površin v uporabi (ha KZU-kmetijskih zemljišč v uporabi)</t>
  </si>
  <si>
    <t>·         ohranitev oz. povečanje staleža rejnih živali (GVŽ)</t>
  </si>
  <si>
    <t>·         ohranitev oz. povečanje števila čebeljih družin (št.)</t>
  </si>
  <si>
    <t>·         povečanje prihodkov iz kmetijske dejavnosti (€)</t>
  </si>
  <si>
    <t>·         povečanje prihodkov iz dopolnilne dejavnosti (€)</t>
  </si>
  <si>
    <t>·         vzpostavitev nove dopolnilne dejavnosti (št.)</t>
  </si>
  <si>
    <t>·         znižanje stroškov za kmetijsko dejavnost (€)</t>
  </si>
  <si>
    <t>·         vzpostavitev nove prodajne poti (št.)</t>
  </si>
  <si>
    <t>·         vključitev v shemo kakovosti (št.)</t>
  </si>
  <si>
    <t>·         povečanje površin kmetijskih zemljišč z ekološkim kmetovanjem (ha).</t>
  </si>
  <si>
    <t>·         novo delovno mesto oz. zaposlitev na kmetijskem gospodarstvu mladega kmeta za vsaj polovični delovni čas</t>
  </si>
  <si>
    <t>·         zmanjšanje porabe sredstev za varstvo rastlin (kg/ha KZU)</t>
  </si>
  <si>
    <t xml:space="preserve">·         zmanjšanje porabe mineralnih gnojil (kg/ha KZU) </t>
  </si>
  <si>
    <t>·         zmanjšanje porabe fosilnih goriv (l/ha KZU)</t>
  </si>
  <si>
    <t>·         zmanjšanje porabe vode (l/ha KZU)</t>
  </si>
  <si>
    <t>·         povečanje površin kmetijskih zemljišč z ekološkim kmetovanjem (ha)</t>
  </si>
  <si>
    <t>·         povečanje površin kmetijskih zemljišč s kmetijsko okoljskimi ukrepi (ha)</t>
  </si>
  <si>
    <t>·         zmanjšanje porabe energije (kWh)</t>
  </si>
  <si>
    <t>·         zmanjšanje porabe energije na enoto proizvoda (kWh/enoto proizvoda)</t>
  </si>
  <si>
    <t>·         povečanje deleža obnovljivih virov  v skupni rabi energije  pri kmetijski proizvodnji (%)</t>
  </si>
  <si>
    <t>·         znižanje emisij toplogrednih plinov pri kmetijski proizvodnji (ton CO2ekv)</t>
  </si>
  <si>
    <t>PODATKI O VLAGATELJU IN PROJEKTU</t>
  </si>
  <si>
    <t>Vpišite leto pred oddajo vloge</t>
  </si>
  <si>
    <t>Naziv vlagatelja</t>
  </si>
  <si>
    <t>Ali imate dopolnilno dejavnost na kmetiji</t>
  </si>
  <si>
    <t>DDV upravičen strošek po javnem razpisu</t>
  </si>
  <si>
    <t>Ali ste davčni zavezanec</t>
  </si>
  <si>
    <r>
      <t xml:space="preserve">Ali imate </t>
    </r>
    <r>
      <rPr>
        <b/>
        <sz val="10"/>
        <color theme="2" tint="-0.89999084444715716"/>
        <rFont val="Arial"/>
        <family val="2"/>
        <charset val="238"/>
      </rPr>
      <t xml:space="preserve">sedež </t>
    </r>
    <r>
      <rPr>
        <sz val="10"/>
        <color theme="2" tint="-0.89999084444715716"/>
        <rFont val="Arial"/>
        <family val="2"/>
        <charset val="238"/>
      </rPr>
      <t>vlagatelja v obmejnem problemskem območju ali območju avtohtonih narodnih skupnosti</t>
    </r>
  </si>
  <si>
    <r>
      <t xml:space="preserve">Ali se </t>
    </r>
    <r>
      <rPr>
        <b/>
        <sz val="10"/>
        <color theme="2" tint="-0.89999084444715716"/>
        <rFont val="Arial"/>
        <family val="2"/>
        <charset val="238"/>
      </rPr>
      <t>projekt</t>
    </r>
    <r>
      <rPr>
        <sz val="10"/>
        <color theme="2" tint="-0.89999084444715716"/>
        <rFont val="Arial"/>
        <family val="2"/>
        <charset val="238"/>
      </rPr>
      <t xml:space="preserve"> nahaja v obmejnem problemskem območju ali območju avtohtonih narodnih skupnosti</t>
    </r>
  </si>
  <si>
    <t>Ali potrebujete soglasje Ministrstva za finance k zadolževanju oz. kakršno koli drugo soglasje k zadolževanju (lastnikov, ustanoviteljev...)</t>
  </si>
  <si>
    <t>Podatki pred oddajo vloge</t>
  </si>
  <si>
    <t>Obseg delovne sile oz. PDM</t>
  </si>
  <si>
    <t>Obseg kmetijskih zemljišč v lasti in najemu v ha</t>
  </si>
  <si>
    <t>Obseg gozdnih zemljišč v lasti in najemu v ha</t>
  </si>
  <si>
    <t>Skupaj v ha</t>
  </si>
  <si>
    <t>PODATKI O VLAGATELJU</t>
  </si>
  <si>
    <t>Predstavitev vlagatelja in dejavnosti 
(glavni proizvodi/storitve, kupci, dobavitelji, glavna konkurenca), glavne usmeritve poslovanja, samooskrba ter prehranska varnost</t>
  </si>
  <si>
    <t>Opis poslovanja v zadnjem letu in stanja v panogi ter glavnih trgov (domačih in tujih)</t>
  </si>
  <si>
    <t>Plan prodaje in zavezujoče pogodbe, predpogodbe, pisma o nameri za prodajo ter oblike tržnega komuniciranja</t>
  </si>
  <si>
    <t>Priloženo dokazilo</t>
  </si>
  <si>
    <t>Predstavitev tehnologije in opreme (mehanizacija/oprema, zgradbe, zemljišča, stalež živali, ...) ter tehnološkega procesa</t>
  </si>
  <si>
    <t>Predstavitev delovne sile - vodstva in zaposlenih oz. članov kmetije, obstoječe in predvideno zaposlovanje oseb, s podatkom ali se bo po zaključku projekta ustvarilo novo delovno mesto oz. zaposlitev</t>
  </si>
  <si>
    <t>Pridobljeni certifikati (ISO, certifikat ekološke pridelave, ...) in vključenost v okoljske sheme, ekološki proizvodi</t>
  </si>
  <si>
    <t>Sodelovanje z lokalnimi okoljem (dobavitelji, zaposlenimi, …)</t>
  </si>
  <si>
    <t>Znanja in spretnosti, delovne izkušnje ter izobrazba vlagatelja</t>
  </si>
  <si>
    <t>Vlaganja v rabo OVE oz. izboljšanje energetske učinkovitosti v zadnjih 5 letih (sončna elektrarna, … )</t>
  </si>
  <si>
    <t>Vlaganja v razvojno usmerjenost v zadnjih 5 letih (investicije v tehnološko opremljenost, vlaganje v razvoj novih produktov, .…)</t>
  </si>
  <si>
    <t xml:space="preserve">Vlaganja zaradi podnebnih sprememb v zadnjih 5 letih npr. v opremo na področju namakanja, protitočnih mrež, oroševanja, protislanske zaščite, diverzifikacija proizvodnje, uporaba skladiščnih kapacitet, sklenjena veljavna zavarovanja, izvedeni agrotehnični ukrepi (izbira tolerantnih sort, načina obdelave tal, izbor prilagodljivih pasem živali, ...) in/ali z izbiro ustreznih tehnologij (pridelava v zaprtih prostorih) </t>
  </si>
  <si>
    <t>Aktivnosti na področju krožnega gospodarstva v zadnjih 5 letih</t>
  </si>
  <si>
    <t>Vlaganja v digitalizacijo v zadnjih 5 letih (brezpapirno poslovanje, digitalno trženje (spletna trgovina, platforma), druga vlaganja v digitalizacijo, …)</t>
  </si>
  <si>
    <t>Predstavite članstvo v zbornicah, zadrugah oz. drugih gospodarskih/kmetijskih organizacijah</t>
  </si>
  <si>
    <t>Opis blagovne znamke, patenta</t>
  </si>
  <si>
    <t>PODATKI O PROJEKTU</t>
  </si>
  <si>
    <t>Prispevek projekta na prilagajanje / blaženje podnebnih sprememb</t>
  </si>
  <si>
    <r>
      <rPr>
        <b/>
        <sz val="10"/>
        <color theme="2" tint="-0.89999084444715716"/>
        <rFont val="Arial"/>
        <family val="2"/>
        <charset val="238"/>
      </rPr>
      <t>Utemeljitev izbranega cilja projekta s pojasnilom glede začetnega in končnega stanja</t>
    </r>
    <r>
      <rPr>
        <sz val="10"/>
        <color theme="2" tint="-0.89999084444715716"/>
        <rFont val="Arial"/>
        <family val="2"/>
        <charset val="238"/>
      </rPr>
      <t xml:space="preserve"> (utemeljite, računsko prikažite - kjer je to možno (zmanjšanje porabe sredstev za varstvo rastlin, fosilnih goriv, mineralnih gnojil, porabe vode, porabe energije, porabe energije na enoto proizvoda, emisij TGP pri kmetijski proizvodnji in povečanje deleža OVE v skupni rabi energije itd.) in priložite morebitna dokazila).</t>
    </r>
  </si>
  <si>
    <t xml:space="preserve">
Podatke obvezno vpišite v e-Rsklad pod PODATKI PROJEKTA
 izpolnite vsa polja !!</t>
  </si>
  <si>
    <t>Upravičeni strošk AGRO KMETIJSKA ali GOZDNA ZEMLJA (po posameznih parc.št.),
po potrebi dodajte vrstice</t>
  </si>
  <si>
    <t>Parcelna št.</t>
  </si>
  <si>
    <r>
      <t>Prodajna vrednost 
EUR/m</t>
    </r>
    <r>
      <rPr>
        <vertAlign val="superscript"/>
        <sz val="10"/>
        <color theme="2" tint="-0.89996032593768116"/>
        <rFont val="Arial"/>
        <family val="2"/>
        <charset val="238"/>
      </rPr>
      <t>2</t>
    </r>
  </si>
  <si>
    <r>
      <t>Skupna
velikost
parcele
m</t>
    </r>
    <r>
      <rPr>
        <vertAlign val="superscript"/>
        <sz val="10"/>
        <color theme="2" tint="-0.89996032593768116"/>
        <rFont val="Arial"/>
        <family val="2"/>
        <charset val="238"/>
      </rPr>
      <t>2</t>
    </r>
  </si>
  <si>
    <t>Delež
namenske
kmetijske rabe</t>
  </si>
  <si>
    <t>Delež
dejanske
kmetijske rabe</t>
  </si>
  <si>
    <t>Upravičen delež
do sofinanciranja</t>
  </si>
  <si>
    <t>Upravičena vrednost parcele
EUR</t>
  </si>
  <si>
    <t>Delež najboljšega kmetijskega zemljišča po namenski rabi</t>
  </si>
  <si>
    <t>Kmetijska zemljišča</t>
  </si>
  <si>
    <t>95/8</t>
  </si>
  <si>
    <t>Gozdna zemljišča</t>
  </si>
  <si>
    <t>95/9</t>
  </si>
  <si>
    <t>Kmetijska zemja</t>
  </si>
  <si>
    <t>95/10</t>
  </si>
  <si>
    <t>Gozdna zemlja</t>
  </si>
  <si>
    <t>95/11</t>
  </si>
  <si>
    <t>95/12</t>
  </si>
  <si>
    <t>95/13</t>
  </si>
  <si>
    <t>95/14</t>
  </si>
  <si>
    <t>95/15</t>
  </si>
  <si>
    <t>95/16</t>
  </si>
  <si>
    <t>95/17</t>
  </si>
  <si>
    <t>95/18</t>
  </si>
  <si>
    <t>95/19</t>
  </si>
  <si>
    <t>95/20</t>
  </si>
  <si>
    <t>95/21</t>
  </si>
  <si>
    <t>95/22</t>
  </si>
  <si>
    <t>Skupaj</t>
  </si>
  <si>
    <t>Cena kmetijskega zemljišča EUR/m2</t>
  </si>
  <si>
    <t>Cena gozdnega zemljišča EUR/m2</t>
  </si>
  <si>
    <t>PODATKI O DINAMIKI VLAGANJA ZAHTEVKOV ZA PRIDOBITEV NPS V POVEZAVI S PRIJAVLJENIM PROJEKTOM PRI SRRS</t>
  </si>
  <si>
    <t>Podrobneje predstavite vsebino zahtevkov, ki jih vlagate za pridobitev NPS - nepovratna sredstva.
Izhajajte iz dokumenta o prejemu nepovratnih sredstev (odločba) oz. finančnega načrta operacije. V kolikor se projekt izvaja v okviru več partnerjev, popišite le zahtevke, ki se nanašajo na vaš del projekta.</t>
  </si>
  <si>
    <t>Zaporedna številka zahtevka</t>
  </si>
  <si>
    <t xml:space="preserve">Začetek obdobja poročanja             </t>
  </si>
  <si>
    <t xml:space="preserve">Konec obdobja poročanja        </t>
  </si>
  <si>
    <t>Datum oddaje zahtevka za pridobitev NPS</t>
  </si>
  <si>
    <t>Status zahtevka</t>
  </si>
  <si>
    <t xml:space="preserve"> Znesek NPS za vlagatelja v EUR</t>
  </si>
  <si>
    <t>Že izplačana NPS za vlagatelja v EUR</t>
  </si>
  <si>
    <t>Neizplačana NPS za vlagatelja v EUR</t>
  </si>
  <si>
    <t>Predvideni datum prejema NPS</t>
  </si>
  <si>
    <t>Uveljavljanje zahtevka po razpisu SRRS</t>
  </si>
  <si>
    <t>Višina zaprošenega posojila na zahtevek v EUR</t>
  </si>
  <si>
    <t>Skupaj:</t>
  </si>
  <si>
    <t>Delež sofinanciranja SRRS glede na neizplačana NPS:</t>
  </si>
  <si>
    <t>AGRO FI MLADI</t>
  </si>
  <si>
    <r>
      <rPr>
        <b/>
        <sz val="10"/>
        <color theme="2" tint="-0.89999084444715716"/>
        <rFont val="Arial"/>
        <family val="2"/>
        <charset val="238"/>
      </rPr>
      <t>Podatke vnesete v primeru trajnostnega projekta.</t>
    </r>
    <r>
      <rPr>
        <sz val="10"/>
        <color theme="2" tint="-0.89999084444715716"/>
        <rFont val="Arial"/>
        <family val="2"/>
        <charset val="238"/>
      </rPr>
      <t xml:space="preserve">
Slednji mora vključevati najmanj 50 % upravičenih stroškov, ki spadajo v okvir prehoda v zeleno, digitalno in podnebno nevtralno kmetijstvo in so opredeljeni v točki 2.2.7 javnega razpisa (razen za projekt ekološkega kmeta).</t>
    </r>
  </si>
  <si>
    <r>
      <rPr>
        <b/>
        <sz val="10"/>
        <color theme="2" tint="-0.89999084444715716"/>
        <rFont val="Arial"/>
        <family val="2"/>
        <charset val="238"/>
      </rPr>
      <t>Področje trajnostnih vlaganj</t>
    </r>
    <r>
      <rPr>
        <sz val="10"/>
        <color theme="2" tint="-0.89999084444715716"/>
        <rFont val="Arial"/>
        <family val="2"/>
        <charset val="238"/>
      </rPr>
      <t xml:space="preserve">
Trajnostni elementi projekta, katerih najmanj 50 % upravičenih stroškov spadajo v okvir prehoda v zeleno, digitalno in podnebno nevtralno kmetijstvo. Opredelitev vrednosti in vsebine navedenih stroškov iz navedenih kategorij.  To so projekti, ki vključujejo oz. so povezani z/s sledečimi področji:</t>
    </r>
  </si>
  <si>
    <r>
      <rPr>
        <b/>
        <sz val="10"/>
        <color theme="2" tint="-0.89999084444715716"/>
        <rFont val="Arial"/>
        <family val="2"/>
        <charset val="238"/>
      </rPr>
      <t>Višina upravičenih stroškov</t>
    </r>
    <r>
      <rPr>
        <sz val="10"/>
        <color theme="2" tint="-0.89999084444715716"/>
        <rFont val="Arial"/>
        <family val="2"/>
        <charset val="238"/>
      </rPr>
      <t xml:space="preserve"> 
iz posameznega področja v EUR</t>
    </r>
  </si>
  <si>
    <r>
      <rPr>
        <b/>
        <sz val="10"/>
        <color theme="2" tint="-0.89999084444715716"/>
        <rFont val="Arial"/>
        <family val="2"/>
        <charset val="238"/>
      </rPr>
      <t>Predstavitev vsebine upravičenih stroškov</t>
    </r>
    <r>
      <rPr>
        <sz val="10"/>
        <color theme="2" tint="-0.89999084444715716"/>
        <rFont val="Arial"/>
        <family val="2"/>
        <charset val="238"/>
      </rPr>
      <t xml:space="preserve"> 
po posameznem strošku po posameznem področju trajnostnih vlaganj ter priložitev ustrezne priloge (v skladu za javnim razpisom)</t>
    </r>
  </si>
  <si>
    <t>uvajanje preciznega (digitalnega) kmetijstva,  ki omogoča natančnejše izvajanje delovnih opravil (kot so setev, gnojenje, škropljenje, namakanje ipd.)</t>
  </si>
  <si>
    <t>nadomeščanje fosilnih virov z uvajanjem oziroma širitvijo proizvodnje energije iz obnovljivih virov (OVE)</t>
  </si>
  <si>
    <t>povečanje energetske učinkovitosti kmetijske proizvodnje</t>
  </si>
  <si>
    <t>izgradnja oziroma tehnološka posodobitev namakalnih sistemov in nakup namakalne opreme</t>
  </si>
  <si>
    <t>sistemi zaščite proti toči ali zmrzali</t>
  </si>
  <si>
    <t>kmetijska mehanizacija in oprema z nizkimi izpusti toplogrednih plinov</t>
  </si>
  <si>
    <t>zagotavljanje pokritih skladiščnih zmogljivosti za najmanj devet mesečno skladiščenje živinskih gnojil</t>
  </si>
  <si>
    <t xml:space="preserve">izboljšanje dobrega počutja živali z uvajanjem nadstandardnih pogojev reje  </t>
  </si>
  <si>
    <t>trajnostni projekt ekološkega kmeta, ki ima najmanj 50 % kmetijskih površin v ekološki pridelavi v letu pred letom vložitvijo vloge (v tem primeru drugih kategorij stroškov na tem zavihku ne vnašate)</t>
  </si>
  <si>
    <t>SKUPAJ v EUR</t>
  </si>
  <si>
    <t>Skupna upravičena vrednost projekta v EUR brez DDV</t>
  </si>
  <si>
    <t>Delež trajnostnih stroškov v upravičeni vrednosti projekta brez DDV</t>
  </si>
  <si>
    <t>Podatke vnesete v primeru za izbrane merljive trajnostne cilje projekta (za pridobitev podpore v obliki kapitalskega znižanja) v primeru trajnostnega projekta</t>
  </si>
  <si>
    <t xml:space="preserve">Trajnostni cilji </t>
  </si>
  <si>
    <t>Označite izbrani/e trajnostni/e cilj/e z DA</t>
  </si>
  <si>
    <t>Kazalniki za spremljanje trajnostnih ciljev</t>
  </si>
  <si>
    <t>Začetno stanje (v letu pred izvedbo projekta) - enot (npr. %, kWh) ne dopisujte, za potrebe pravilnega delovanja Pripomočka za DP</t>
  </si>
  <si>
    <t>Končno stanje (v letu zaključka projekta) - enot (npr. %, kWh) ne dopisujte, za potrebe pravilnega delovanja Pripomočka za DP</t>
  </si>
  <si>
    <t>Delež spremembe</t>
  </si>
  <si>
    <t>Utemeljite izbrane cilje ter utemeljite vrednosti za izhodiščno in končno stanje</t>
  </si>
  <si>
    <t>Vir za podatke</t>
  </si>
  <si>
    <t>Uvajanje / širitev uporabe energije iz obnovljivih virov (OVE)</t>
  </si>
  <si>
    <t>najmanj 50 % skupne porabe energije pri kmetijski proizvodnji je pridobljeno iz OVE</t>
  </si>
  <si>
    <t>povečanje  deleža obnovljivih virov  v skupni rabi energije  pri kmetijski proizvodnji (%)</t>
  </si>
  <si>
    <t xml:space="preserve">Povečanje energetske učinkovitosti kmetijske proizvodnje
</t>
  </si>
  <si>
    <t xml:space="preserve">zmanjšanje porabe energije pri kmetijski proizvodnji za najmanj 30 % </t>
  </si>
  <si>
    <t>zmanjšanje porabe energije (kWh)</t>
  </si>
  <si>
    <t xml:space="preserve">Zmanjšanje emisij toplogrednih plinov pri kmetijski proizvodnji
</t>
  </si>
  <si>
    <t>zamenjava obstoječe kmetijske mehanizacije oziroma opreme na fosilna goriva s kmetijsko mehanizacijo oziroma opremo, ki za delovanje ne uporablja fosilnih goriv</t>
  </si>
  <si>
    <t xml:space="preserve">znižanje emisij toplogrednih plinov pri kmetijski proizvodnji (ton CO2ekv),    </t>
  </si>
  <si>
    <t>zagotavljanje pokritih skladiščnih zmogljivosti za več kot devetmesečno skladiščenje živinskih gnojil</t>
  </si>
  <si>
    <t>Povečanje kmetijskih površin v ekološki pridelavi</t>
  </si>
  <si>
    <t>povečanje kmetijskih površin v ekološki pridelavi</t>
  </si>
  <si>
    <r>
      <t>povečanje površin kmetijskih zemljišč z ekološkim kmetovanjem (ha)</t>
    </r>
    <r>
      <rPr>
        <strike/>
        <sz val="10"/>
        <color theme="2" tint="-0.89999084444715716"/>
        <rFont val="Arial"/>
        <family val="2"/>
        <charset val="238"/>
      </rPr>
      <t>.</t>
    </r>
    <r>
      <rPr>
        <sz val="10"/>
        <color theme="2" tint="-0.89999084444715716"/>
        <rFont val="Arial"/>
        <family val="2"/>
        <charset val="238"/>
      </rPr>
      <t> </t>
    </r>
  </si>
  <si>
    <t>FINANČNE OBVEZNOSTI - PREGLED ZADOLŽENOSTI VLAGATELJA PO LETIH</t>
  </si>
  <si>
    <t>Naziv priloge in številka strani</t>
  </si>
  <si>
    <r>
      <rPr>
        <b/>
        <sz val="10"/>
        <color rgb="FFFF0000"/>
        <rFont val="Arial"/>
        <family val="2"/>
        <charset val="238"/>
      </rPr>
      <t>TABELE NE IZPOLNJUJTE</t>
    </r>
    <r>
      <rPr>
        <sz val="10"/>
        <color rgb="FFFF0000"/>
        <rFont val="Arial"/>
        <family val="2"/>
        <charset val="238"/>
      </rPr>
      <t>, če so podatki razvidni v poslovnem načrtu ali drugi finančni prilogi. Vpišite naziv priloge in številko strani, ki jo prilagate.</t>
    </r>
  </si>
  <si>
    <r>
      <rPr>
        <b/>
        <sz val="10"/>
        <color theme="2" tint="-0.89999084444715716"/>
        <rFont val="Arial"/>
        <family val="2"/>
        <charset val="238"/>
      </rPr>
      <t>Kratka utemeljitev trenutne in bodoče zadolženosti vlagatelja</t>
    </r>
    <r>
      <rPr>
        <sz val="10"/>
        <color theme="2" tint="-0.89999084444715716"/>
        <rFont val="Arial"/>
        <family val="2"/>
        <charset val="238"/>
      </rPr>
      <t xml:space="preserve">
(dolgoročne in kratkoročne finančne obveznosti)</t>
    </r>
  </si>
  <si>
    <r>
      <t>Kreditodajalec
(</t>
    </r>
    <r>
      <rPr>
        <sz val="10"/>
        <color theme="2" tint="-0.89999084444715716"/>
        <rFont val="Arial"/>
        <family val="2"/>
        <charset val="238"/>
      </rPr>
      <t>krediti banke in lastnikov, leasingi, .. pred oddajo vloge)</t>
    </r>
  </si>
  <si>
    <t>Odobren znesek</t>
  </si>
  <si>
    <r>
      <t xml:space="preserve">Stanje glavnice v EUR na presečni dan
</t>
    </r>
    <r>
      <rPr>
        <b/>
        <sz val="10"/>
        <color rgb="FFFF0000"/>
        <rFont val="Arial"/>
        <family val="2"/>
        <charset val="238"/>
      </rPr>
      <t>_dd_ /_mm_ / __llll__</t>
    </r>
  </si>
  <si>
    <t>Obrestna mera</t>
  </si>
  <si>
    <r>
      <t xml:space="preserve">Namen kredita
</t>
    </r>
    <r>
      <rPr>
        <sz val="10"/>
        <color theme="2" tint="-0.89999084444715716"/>
        <rFont val="Arial"/>
        <family val="2"/>
        <charset val="238"/>
      </rPr>
      <t>(npr. dolgoročni za investicijo, kratkoročni za obratna sredstva, ...)</t>
    </r>
  </si>
  <si>
    <r>
      <t xml:space="preserve">Zavarovanje
</t>
    </r>
    <r>
      <rPr>
        <sz val="10"/>
        <color theme="2" tint="-0.89999084444715716"/>
        <rFont val="Arial"/>
        <family val="2"/>
        <charset val="238"/>
      </rPr>
      <t>(npr. hipoteka, menice, poroštvo, ...)</t>
    </r>
  </si>
  <si>
    <t>Datum odobritve</t>
  </si>
  <si>
    <t>Datum vračila</t>
  </si>
  <si>
    <t>Zaprošeno posojilo pri SRRS in odplačila glavnice po letih v EUR</t>
  </si>
  <si>
    <t>Zaprošen znesek v EUR</t>
  </si>
  <si>
    <t>Krediti in leasingi pri bankah in drugih pravnih in fiz. osebah za obravnavani projekt</t>
  </si>
  <si>
    <t>Planiran znesek v EUR</t>
  </si>
  <si>
    <t>Stanje finančnih obveznosti</t>
  </si>
  <si>
    <t>Stanje obstoječih finančnih obveznosti (krediti, leasingi)</t>
  </si>
  <si>
    <t xml:space="preserve">Stanje zaprošenega posojila pri Skladu (SRRS) </t>
  </si>
  <si>
    <t>Krediti in leasingi pri bankah in drugih pravnih in fiz. osebah za ta projekt</t>
  </si>
  <si>
    <t>OPREDELITEV PROJEKTA, UPRAVIČNIH STROŠKOV, JAVNIH VIROV FINANCIRANJA IN NAČRT STROŠKOV PROJEKTA v EUR</t>
  </si>
  <si>
    <t>Rok zaključka projekta</t>
  </si>
  <si>
    <t>Zavezanec za DDV</t>
  </si>
  <si>
    <t xml:space="preserve">DDV upravičen strošek po JR  </t>
  </si>
  <si>
    <t>OPREDELITEV PROJEKTA IN UPRAVIČENIH STROŠKOV</t>
  </si>
  <si>
    <t>JAVNI VIRI FINANCIRANJA</t>
  </si>
  <si>
    <t>ČASOVNI NAČRT STROŠKOV PROJEKTA z DDV</t>
  </si>
  <si>
    <t>Predračunski stroški v EUR</t>
  </si>
  <si>
    <t>AOP</t>
  </si>
  <si>
    <t>Upravičen strošek po razpisu
(DA/ NE)</t>
  </si>
  <si>
    <t>Znesek brez DDV</t>
  </si>
  <si>
    <t>Drugi javni viri za upravičene stroške projekta
(priložite odločbo, sklep, ..)</t>
  </si>
  <si>
    <t>Shema državne pomoči - izpolni SRRS</t>
  </si>
  <si>
    <t>Sredstva SRRS za upravičene stroške projekta</t>
  </si>
  <si>
    <t>Znesek z DDV</t>
  </si>
  <si>
    <t>A. NEOPREDMETENA SREDSTVA</t>
  </si>
  <si>
    <t>004</t>
  </si>
  <si>
    <t>1. Dolgoročne premoženjske pravice</t>
  </si>
  <si>
    <t>005</t>
  </si>
  <si>
    <t>2. Dobro ime</t>
  </si>
  <si>
    <t>006</t>
  </si>
  <si>
    <t>3. Dolgoročno odloženi stroški razvijanja</t>
  </si>
  <si>
    <t>007</t>
  </si>
  <si>
    <t>4. Druga neopredmetena sredstva</t>
  </si>
  <si>
    <t>008</t>
  </si>
  <si>
    <t>B. OPREDMETENA OSNOVNA SREDSTVA</t>
  </si>
  <si>
    <t>010</t>
  </si>
  <si>
    <t xml:space="preserve">1. Zemljišča </t>
  </si>
  <si>
    <t>011</t>
  </si>
  <si>
    <t xml:space="preserve">2. Zgradbe </t>
  </si>
  <si>
    <t>012</t>
  </si>
  <si>
    <t>3. Proizvajalne naprave in stroji</t>
  </si>
  <si>
    <t>013</t>
  </si>
  <si>
    <t>4. Druge naprave in oprema, drobni inventar in druga opredmetena osnovna sredstva</t>
  </si>
  <si>
    <t>014</t>
  </si>
  <si>
    <t>5. Biološka sredstva (večletni nasadi, osnova čreda)</t>
  </si>
  <si>
    <t>015</t>
  </si>
  <si>
    <t>C. STROŠKI OBRATNIH SREDSTEV (AOP 128 + 139)</t>
  </si>
  <si>
    <t>/</t>
  </si>
  <si>
    <t>1. Stroški blaga, materiala in storitev</t>
  </si>
  <si>
    <t>2. Stroški dela</t>
  </si>
  <si>
    <t>de minimis gospodarstvo</t>
  </si>
  <si>
    <t>de minimis kmetijstvo</t>
  </si>
  <si>
    <t>D. STROŠKI PREVZEMA KMETIJE</t>
  </si>
  <si>
    <t>E. STROŠKI PROJEKTA I (A+B)</t>
  </si>
  <si>
    <t>F. STROŠKI PROJEKTA II (A+B+C+D)</t>
  </si>
  <si>
    <t>-</t>
  </si>
  <si>
    <t>Seštevek upravičenih stroškov projekta</t>
  </si>
  <si>
    <t>Znesek DDV</t>
  </si>
  <si>
    <t xml:space="preserve">Vrednost upravičenih stroškov projekta po javnem razpisu   </t>
  </si>
  <si>
    <t xml:space="preserve">Odstotek javnih virov v upravičeni vrednosti projekta   </t>
  </si>
  <si>
    <t>VIRI FINANCIRANJA PROJEKTA Z DDV - NAČRT ZAGOTAVLJANJA VIROV</t>
  </si>
  <si>
    <t>Viri financiranja v EUR</t>
  </si>
  <si>
    <t>Delež</t>
  </si>
  <si>
    <t>A. SKUPAJ LASTNA SREDSTVA</t>
  </si>
  <si>
    <t>1. Lastna denarna sredstva</t>
  </si>
  <si>
    <t>2. Dokapitalizacija</t>
  </si>
  <si>
    <t>B. SKUPAJ KREDITI/POSOJILA/LEASINGI</t>
  </si>
  <si>
    <t>1. Krediti pri bankah in drugih pravnih in fiz. osebah</t>
  </si>
  <si>
    <t>2. Premostitveni krediti pri banki, ne SRRS</t>
  </si>
  <si>
    <t>3. Posojilo SRRS, tudi premostitveno (PF)</t>
  </si>
  <si>
    <t>4. Krediti lastnikov</t>
  </si>
  <si>
    <t>5. Finančni leasing</t>
  </si>
  <si>
    <t>C. NEPOVRATNA SREDSTVA</t>
  </si>
  <si>
    <t>1. Izplačilo nepovratnih sredstev</t>
  </si>
  <si>
    <t>E. SKUPAJ VIRI FINANCIRANJA (A+B+C+D)</t>
  </si>
  <si>
    <r>
      <rPr>
        <b/>
        <sz val="10"/>
        <rFont val="Arial"/>
        <family val="2"/>
        <charset val="238"/>
      </rPr>
      <t>Kratka utemeljitev virov za zagotavljanje lastne udeležbe pri projektu (</t>
    </r>
    <r>
      <rPr>
        <b/>
        <sz val="10"/>
        <color rgb="FFFF0000"/>
        <rFont val="Arial"/>
        <family val="2"/>
        <charset val="238"/>
      </rPr>
      <t>obvezno izpolnite, sicer bo vloga nepopolna!</t>
    </r>
    <r>
      <rPr>
        <b/>
        <sz val="10"/>
        <rFont val="Arial"/>
        <family val="2"/>
        <charset val="238"/>
      </rPr>
      <t>)</t>
    </r>
  </si>
  <si>
    <t>3. NEPOVRATNA SREDSTVA ZA PROJEKT</t>
  </si>
  <si>
    <t>Spodnjo tabelo izpolnite le v primeru odobrenih nepovratnih sredstev (priložena odločba, sklep, pogodba).
V kolikor načrtujete prejem nepovratnih sredstev in boste stroške za ta projekt delno sofinancirali z nepovratnimi sredstvi, izpolnite spodnjo tabelo, in sicer navedite višino nepovratnih stredstev po kategorijah stroškov, ki jih boste uvaljavljali pri drugem javnem viru, ne SRRS.</t>
  </si>
  <si>
    <t>A. OPREDMETENA OSNOVA SREDSTVA</t>
  </si>
  <si>
    <t>C. STROŠKI OBRATNIH SREDSTEV
(AOP 128 + 139)</t>
  </si>
  <si>
    <t>D. STROŠKI PROJEKTA I (A+B)</t>
  </si>
  <si>
    <t>E. STROŠKI PROJEKTA II (A+B+C)</t>
  </si>
  <si>
    <t>DENARNI TOK S PROJEKTOM V EUR</t>
  </si>
  <si>
    <t>Leto</t>
  </si>
  <si>
    <t>PRILIVI</t>
  </si>
  <si>
    <t>A. Letni prihodek</t>
  </si>
  <si>
    <t>B. Ostali prihodki</t>
  </si>
  <si>
    <t>C. Viri financiranja, ki SE nanašajo na obravnavani projekt</t>
  </si>
  <si>
    <t xml:space="preserve"> - lastna sredstva (npr. dokapitalizacija)</t>
  </si>
  <si>
    <t xml:space="preserve"> - posojila/krediti/leasingi</t>
  </si>
  <si>
    <t xml:space="preserve"> - nepovratna sredstva</t>
  </si>
  <si>
    <t>D. Drugi viri financiranja</t>
  </si>
  <si>
    <t>ODLIVI</t>
  </si>
  <si>
    <t>E. Investicijska vlaganja (tudi CAPEX)</t>
  </si>
  <si>
    <t>F. Stroški blaga, materiala in storitev</t>
  </si>
  <si>
    <t>G. Stroški dela</t>
  </si>
  <si>
    <t>H. Drugi poslovni in drugi odhodki</t>
  </si>
  <si>
    <t>I. Davki in prispevki</t>
  </si>
  <si>
    <t>J. Odplačila finančnih obveznosti, ki se NE nanašajo na obravnavani projekt</t>
  </si>
  <si>
    <t xml:space="preserve"> - obstoječe obveznosti (glavnice)</t>
  </si>
  <si>
    <t xml:space="preserve"> - obstoječe obveznosti (obresti)</t>
  </si>
  <si>
    <t xml:space="preserve"> - planirane obveznosti (glavnice)</t>
  </si>
  <si>
    <t xml:space="preserve"> - planirane obveznosti (obresti)</t>
  </si>
  <si>
    <t>K. Odplačila finančnih obveznosti, ki SE nanašajo na obravnavani projekt</t>
  </si>
  <si>
    <t xml:space="preserve"> - nove obveznosti (glavnice)</t>
  </si>
  <si>
    <t xml:space="preserve"> - nove obveznosti (obresti)</t>
  </si>
  <si>
    <t>Denarni tok (A+B+C+D-E-F-G-H-I-J-K)</t>
  </si>
  <si>
    <t>Denarni tok - kumulativno</t>
  </si>
  <si>
    <t>FD/EBITDA</t>
  </si>
  <si>
    <t>Kratka utemeljitev trenutnega in bodočega finančnega poslovanja vlagatelja (prihodkov - še posebej enkratnih, stroškov,  ...)</t>
  </si>
  <si>
    <t>Opombe</t>
  </si>
  <si>
    <t>Izplonite podatke s pomočjo katerih bo SRRS izračunal ogljični odtis projekta. V kolikor projekt ne vključuje spodaj navedene kategorije stroškov podatkov NE vpisujte.
Primer 1: V kolikor projekt vključuje le nakup traktorja, zpolnite podatke pod Kmetijska in gozdarska mehanizacija 1.
Primer 2: V kolikor projekt vključuje več kategorij stroškov za katere se da izračunati ogljičn odtis npr. stavba, traktor ali več vozil za opravljanje dejavnost. V tem  primeru je potrebno podatke za posamezni strošek ločeno vnesti v svojo tabelo npr. stavba pod Izgradnja, dogradnja ali prenova objektov 1, traktor pod Kmetijska in gozdarska mehanizacija 1, ...</t>
  </si>
  <si>
    <t>Izgradnja, dogradnja ali prenova objektov 1</t>
  </si>
  <si>
    <t>Izgradnja, dogradnja ali prenova objektov 2</t>
  </si>
  <si>
    <t>Izgradnja, dogradnja ali prenova objektov 3</t>
  </si>
  <si>
    <t>Izgradnja, dogradnja ali prenova objektov 4</t>
  </si>
  <si>
    <t>Primarni parametri</t>
  </si>
  <si>
    <t>Vrednost</t>
  </si>
  <si>
    <t>Enota</t>
  </si>
  <si>
    <t>Vrsta objekta</t>
  </si>
  <si>
    <t>Ali se objekt ogreva?</t>
  </si>
  <si>
    <t>Površina objekta</t>
  </si>
  <si>
    <t>m2</t>
  </si>
  <si>
    <t>Energetska izkaznica</t>
  </si>
  <si>
    <t>Primarni način ogrevanja</t>
  </si>
  <si>
    <t>V kolikor projket vključuje nakup fotovoltalične elektrarne, vpišite nazivno (inštalirno) električno moč</t>
  </si>
  <si>
    <t>kW</t>
  </si>
  <si>
    <t>Kmetijska in gozdarska mehanizacija 1</t>
  </si>
  <si>
    <t>Kmetijska in gozdarska mehanizacija 2</t>
  </si>
  <si>
    <t>Kmetijska in gozdarska mehanizacija 3</t>
  </si>
  <si>
    <t>Kmetijska in gozdarska mehanizacija 4</t>
  </si>
  <si>
    <t>Kategorija 1</t>
  </si>
  <si>
    <t>Kategorija 2</t>
  </si>
  <si>
    <t>Kategorija 3</t>
  </si>
  <si>
    <t>Gorivo</t>
  </si>
  <si>
    <t>Nazivna moč motorja</t>
  </si>
  <si>
    <t>Specifična poraba goriva</t>
  </si>
  <si>
    <t>g / kWh</t>
  </si>
  <si>
    <t>Ostalo 1
Stroški, ki bodo v fazi obratovanja za svoje delovanje porabljali energijo
npr. čistilna naprava, vozila, ki jih ni mogoče popisati med kmetijsko in gozdarsko mehanizacija npr. pogrebno, gasilsko, smetarsko vozilo, ....</t>
  </si>
  <si>
    <t>Kategorija stroška</t>
  </si>
  <si>
    <t>Energent</t>
  </si>
  <si>
    <t>Količina</t>
  </si>
  <si>
    <t>Dizel</t>
  </si>
  <si>
    <t>Liter</t>
  </si>
  <si>
    <t>Bencin</t>
  </si>
  <si>
    <t>Ekstra lahko kurilno olje (ELKO)</t>
  </si>
  <si>
    <t>Utekočinjen naftni plin (UNP)</t>
  </si>
  <si>
    <t>kg</t>
  </si>
  <si>
    <t>Stisnjen zemeljski plin (CNG)</t>
  </si>
  <si>
    <t>Zemeljski plin</t>
  </si>
  <si>
    <t>kWh</t>
  </si>
  <si>
    <t>Biomasa</t>
  </si>
  <si>
    <t>Kupljena elektrika</t>
  </si>
  <si>
    <t>Kupljena daljinska toplota</t>
  </si>
  <si>
    <t>Pričakovana življenjska doba</t>
  </si>
  <si>
    <t>Leta</t>
  </si>
  <si>
    <t>MERILA ZA OCENJEVANJE VLOG - SAMOOCENITEV</t>
  </si>
  <si>
    <r>
      <t xml:space="preserve">
Popolna vloga bo ocenjena s strani dveh neodvisnih ocenjevalcev na podlagi meril, ki so navedena v razpisni dokumentaciji.
V kolikor je pri posameznem merilu zahtevana priloga, pomeni, da se točke po tem merilu dodeli le ob predložitvi navedene priloge, ki mora biti vsebinsko ustrezna. 
Posamezna vloga lahko skupaj prejme 100 točk, po merilih: 
 - regionalni vidik, 
 - trajnostni vidik, 
 - finančna ocena. 
Za odobritev mora vloga doseči najmanj 30 točk.  
</t>
    </r>
    <r>
      <rPr>
        <sz val="11"/>
        <color rgb="FFFF0000"/>
        <rFont val="Calibri"/>
        <family val="2"/>
        <charset val="238"/>
        <scheme val="minor"/>
      </rPr>
      <t xml:space="preserve">V eRskladu pod zavihek SAMOOCENITEV, v polju Opomba čim bolje utemeljite posamezno merilo.
</t>
    </r>
    <r>
      <rPr>
        <sz val="11"/>
        <rFont val="Calibri"/>
        <family val="2"/>
        <charset val="238"/>
        <scheme val="minor"/>
      </rPr>
      <t xml:space="preserve">
</t>
    </r>
  </si>
  <si>
    <t>KUMULACIJA IN INTENZIVNOST DRŽAVNE POMOČI - UGODNO POSOJILO
IZPOLNI SRRS</t>
  </si>
  <si>
    <t>STROŠKI FINANČNE SPODBUDE SRRS</t>
  </si>
  <si>
    <t>Višina finančne spodbude SRRS</t>
  </si>
  <si>
    <t>Seštevek upravičenih stroškov po shemi de minimis gospodarstvo</t>
  </si>
  <si>
    <t>Seštevek upravičenih stroškov po shemi de minimis kmetijstvo</t>
  </si>
  <si>
    <t>Seštevek upravičenih stroškov po regionalni shemi</t>
  </si>
  <si>
    <t>Seštevek upravičenih stroškov po ABER - Uredba o skupinskih izjemah v kmetijstvu</t>
  </si>
  <si>
    <t>VIŠINA DRŽAVNE POMOČI V EUR ZA FINANČNO SPODBUDO</t>
  </si>
  <si>
    <t>Višina državne pomoči (podatek se prepiše iz kalkulatorja)</t>
  </si>
  <si>
    <t>Višina državne pomoči po shemi de minimis gospodarstvo</t>
  </si>
  <si>
    <t>Višina državne pomoči po shemi de minimis kmetijstvo</t>
  </si>
  <si>
    <t>Višina državne pomoči po regionalni shemi</t>
  </si>
  <si>
    <t>Višina državne pomoči po ABER - Uredba o skupinskih izjemah v kmetijstvu</t>
  </si>
  <si>
    <r>
      <t xml:space="preserve">POMOČ DE MINIMIS  </t>
    </r>
    <r>
      <rPr>
        <b/>
        <sz val="9"/>
        <color theme="0"/>
        <rFont val="Arial"/>
        <family val="2"/>
        <charset val="238"/>
      </rPr>
      <t>- zgornji znesek pomoči, ki ne sme biti presežen v kateremkoli triletnem obdobju</t>
    </r>
  </si>
  <si>
    <t>Že prejete pomoči de minimis</t>
  </si>
  <si>
    <t>https://jodp.mf.gov.si/Domov</t>
  </si>
  <si>
    <t>Shema pomoči</t>
  </si>
  <si>
    <t>Zgornja meja pomoči de minimis v kateremkoli triletnem obdobju</t>
  </si>
  <si>
    <r>
      <t xml:space="preserve">Seštevek drugih javnih virov </t>
    </r>
    <r>
      <rPr>
        <sz val="8"/>
        <color theme="1"/>
        <rFont val="Arial"/>
        <family val="2"/>
        <charset val="238"/>
      </rPr>
      <t xml:space="preserve">za </t>
    </r>
    <r>
      <rPr>
        <b/>
        <sz val="8"/>
        <color theme="1"/>
        <rFont val="Arial"/>
        <family val="2"/>
        <charset val="238"/>
      </rPr>
      <t>iste</t>
    </r>
    <r>
      <rPr>
        <sz val="8"/>
        <color theme="1"/>
        <rFont val="Arial"/>
        <family val="2"/>
        <charset val="238"/>
      </rPr>
      <t xml:space="preserve"> upravičene stroške </t>
    </r>
    <r>
      <rPr>
        <b/>
        <sz val="8"/>
        <color theme="1"/>
        <rFont val="Arial"/>
        <family val="2"/>
        <charset val="238"/>
      </rPr>
      <t>ZA TA PROJEKT</t>
    </r>
    <r>
      <rPr>
        <sz val="8"/>
        <color theme="1"/>
        <rFont val="Arial"/>
        <family val="2"/>
        <charset val="238"/>
      </rPr>
      <t>, ki niso vključeni v javni evidenci celica G15</t>
    </r>
  </si>
  <si>
    <t>REGIONALNA DRŽAVNA POMOČ</t>
  </si>
  <si>
    <t>Občina</t>
  </si>
  <si>
    <t>Velikost podjetja</t>
  </si>
  <si>
    <t>V kolikor gre za VELIKO podjetje: Ali gre za novo gospodarsko dejavnost</t>
  </si>
  <si>
    <t>Najvišja dovoljena intenzivnost regionalne pomoči za velike gospodarske družbe</t>
  </si>
  <si>
    <t>Najvišja dovoljena intenzivnost regionalne pomoči za srednje, mikro in male gospodarske družbe</t>
  </si>
  <si>
    <t>Najvišja dovoljena intenzivnost regionalne pomoči</t>
  </si>
  <si>
    <r>
      <t xml:space="preserve">Že prejete državne pomoči - skupno </t>
    </r>
    <r>
      <rPr>
        <b/>
        <sz val="8"/>
        <color theme="1"/>
        <rFont val="Arial"/>
        <family val="2"/>
        <charset val="238"/>
      </rPr>
      <t>ZA TA PROJEKT</t>
    </r>
  </si>
  <si>
    <r>
      <t xml:space="preserve">Seštevek drugih javnih virov </t>
    </r>
    <r>
      <rPr>
        <sz val="8"/>
        <color theme="1"/>
        <rFont val="Arial"/>
        <family val="2"/>
        <charset val="238"/>
      </rPr>
      <t xml:space="preserve">za </t>
    </r>
    <r>
      <rPr>
        <b/>
        <sz val="8"/>
        <color theme="1"/>
        <rFont val="Arial"/>
        <family val="2"/>
        <charset val="238"/>
      </rPr>
      <t>iste</t>
    </r>
    <r>
      <rPr>
        <sz val="8"/>
        <color theme="1"/>
        <rFont val="Arial"/>
        <family val="2"/>
        <charset val="238"/>
      </rPr>
      <t xml:space="preserve"> upravičene stroške </t>
    </r>
    <r>
      <rPr>
        <b/>
        <sz val="8"/>
        <color theme="1"/>
        <rFont val="Arial"/>
        <family val="2"/>
        <charset val="238"/>
      </rPr>
      <t>ZA TA PROJKET</t>
    </r>
    <r>
      <rPr>
        <sz val="10"/>
        <color theme="1"/>
        <rFont val="Arial"/>
        <family val="2"/>
        <charset val="238"/>
      </rPr>
      <t xml:space="preserve">, </t>
    </r>
    <r>
      <rPr>
        <sz val="8"/>
        <color theme="1"/>
        <rFont val="Arial"/>
        <family val="2"/>
        <charset val="238"/>
      </rPr>
      <t>ki niso vključeni v javni evidenci celica G27</t>
    </r>
  </si>
  <si>
    <t>ABER - Uredba o skupinskih izjemah v kmetijstvu</t>
  </si>
  <si>
    <r>
      <t xml:space="preserve">Že prejete državne pomoči </t>
    </r>
    <r>
      <rPr>
        <b/>
        <sz val="8"/>
        <color theme="1"/>
        <rFont val="Arial"/>
        <family val="2"/>
        <charset val="238"/>
      </rPr>
      <t>ZA TA PROJEKT</t>
    </r>
    <r>
      <rPr>
        <sz val="10"/>
        <color theme="1"/>
        <rFont val="Arial"/>
        <family val="2"/>
        <charset val="238"/>
      </rPr>
      <t>, podatek MKGP</t>
    </r>
  </si>
  <si>
    <r>
      <t xml:space="preserve">Seštevek drugih javnih virov </t>
    </r>
    <r>
      <rPr>
        <sz val="8"/>
        <color theme="1"/>
        <rFont val="Arial"/>
        <family val="2"/>
        <charset val="238"/>
      </rPr>
      <t xml:space="preserve">za </t>
    </r>
    <r>
      <rPr>
        <b/>
        <sz val="8"/>
        <color theme="1"/>
        <rFont val="Arial"/>
        <family val="2"/>
        <charset val="238"/>
      </rPr>
      <t>iste</t>
    </r>
    <r>
      <rPr>
        <sz val="8"/>
        <color theme="1"/>
        <rFont val="Arial"/>
        <family val="2"/>
        <charset val="238"/>
      </rPr>
      <t xml:space="preserve"> upravičene stroške </t>
    </r>
    <r>
      <rPr>
        <b/>
        <sz val="8"/>
        <color theme="1"/>
        <rFont val="Arial"/>
        <family val="2"/>
        <charset val="238"/>
      </rPr>
      <t>ZA TA PROJKET</t>
    </r>
    <r>
      <rPr>
        <sz val="10"/>
        <color theme="1"/>
        <rFont val="Arial"/>
        <family val="2"/>
        <charset val="238"/>
      </rPr>
      <t xml:space="preserve">, </t>
    </r>
    <r>
      <rPr>
        <sz val="8"/>
        <color theme="1"/>
        <rFont val="Arial"/>
        <family val="2"/>
        <charset val="238"/>
      </rPr>
      <t>ki niso vključeni v javni evidenci celica G 31</t>
    </r>
  </si>
  <si>
    <t>Najvišja dovoljena intenzivnost ABER</t>
  </si>
  <si>
    <t>TRAKTORJI, DRUGI VLEČNI ALI POGONSKI STROJI TER OPREMA LE TEH</t>
  </si>
  <si>
    <t>STROJI ZA SPRAVILO KRME S TRAVINJA</t>
  </si>
  <si>
    <t>STROJI ZA SPRAVILO ZRNATIH, SILAŽNIH IN PREDILNIH POLJŠČIN</t>
  </si>
  <si>
    <t>STROJI ZA PREKLADANJE MATERIALOV</t>
  </si>
  <si>
    <t>STROJI ZA NEGO IN VARSTVO RASTLIN</t>
  </si>
  <si>
    <t>MOBILNA DVORIŠČNA MEHANIZACIJA</t>
  </si>
  <si>
    <t>NAMENSKI GOZDARSKI STROJI</t>
  </si>
  <si>
    <t>NAMENSKI SADJARSKI, VINOGRADNIŠKI IN OLJKARSKI STROJI</t>
  </si>
  <si>
    <t>BREZPILOTNI ZRAKOPLOVI</t>
  </si>
  <si>
    <t>Električni agregati; z motorjem</t>
  </si>
  <si>
    <t>Krmilno-mešalni stroji, samovozni, moč okvirno</t>
  </si>
  <si>
    <t>Mali izvlečni goseničarji</t>
  </si>
  <si>
    <t>Mali vitli z motorno žago; vlečna masa, moč okvirno</t>
  </si>
  <si>
    <t>Motorne žage verižne, električni pogon</t>
  </si>
  <si>
    <t>Motorne žage verižne, motor z notranjim izgorevanjem</t>
  </si>
  <si>
    <t>Namenski gozdarski traktorji</t>
  </si>
  <si>
    <t>Sekalniki; premer lesa, izvedba</t>
  </si>
  <si>
    <t>Stroji za sečnjo (harvesterji); moč morja</t>
  </si>
  <si>
    <t>Zgibni prikoličarji (forvarderji); moč motorja</t>
  </si>
  <si>
    <t>Zunanji pomožni vitli; vlečna masa</t>
  </si>
  <si>
    <t>Žični žerjavi, izvedba; vlečna masa</t>
  </si>
  <si>
    <t>Namenski pogonski delovni stroji za pridelavo v sadjarstvu, vinogradništvu in oljkarstvu; moč okvirno</t>
  </si>
  <si>
    <t>Mulčerji parkovni (elisni); delovna širina in moč okvirno</t>
  </si>
  <si>
    <t>Oprtne kosilnice, pogon, moč okvirno</t>
  </si>
  <si>
    <t>Pršilniki, oprtni; prostornina okvirno</t>
  </si>
  <si>
    <t>Škropilnice, manjše; prostornina okvirno, moč okvirno</t>
  </si>
  <si>
    <t>Bagri; masa stroja (moč okvirno)</t>
  </si>
  <si>
    <t>Dvoriščni nakladalniki; dvižna masa (moč okvirno)</t>
  </si>
  <si>
    <t>Kolesni in kombinirani nakladalniki; dvižna masa (moč okvirno)</t>
  </si>
  <si>
    <t>Teleskopski nakladalniki; dvižna masa (dvižna višina in moč okvirno)</t>
  </si>
  <si>
    <t>Viličarji; pogon, dvižna masa (moč okvirno)</t>
  </si>
  <si>
    <t>Avtonomno delujoči pogonski stroji</t>
  </si>
  <si>
    <t>Daljinsko krmiljeni pogonski stroji (kolesni ali gosenični)</t>
  </si>
  <si>
    <t>Gorski transporterji in oprema</t>
  </si>
  <si>
    <t>Mali gumigoseničarji, krmiljeni stoje</t>
  </si>
  <si>
    <t>Štirikolesniki (vozila kot v kategoriji L7e-štirikolo)</t>
  </si>
  <si>
    <t>Traktorji čelni (s čelno kabino)</t>
  </si>
  <si>
    <t>Traktorji gorski (specialni)</t>
  </si>
  <si>
    <t>Traktorji gorski (univerzalni)</t>
  </si>
  <si>
    <t>Traktorji goseničarji</t>
  </si>
  <si>
    <t>Traktorji sistemski</t>
  </si>
  <si>
    <t>Traktorji standardni, dvokolesni pogon</t>
  </si>
  <si>
    <t>Traktorji standardni, ozkokolotečni</t>
  </si>
  <si>
    <t xml:space="preserve">Traktorji standardni, štirikolesni pogon </t>
  </si>
  <si>
    <t>Traktorji zgibni, veliki ali z enako velikimi kolesi</t>
  </si>
  <si>
    <t>Nahrbtni pihalniki - puhalniki, moč okvirno</t>
  </si>
  <si>
    <t>Kosilnice, motorne, hidrostatični pogon; moč</t>
  </si>
  <si>
    <t>Kosilnice, motorne, mehanski pogon; moč</t>
  </si>
  <si>
    <t>Kombajni za zrnje; moč</t>
  </si>
  <si>
    <t>Silažni kombajni, samovozni; moč</t>
  </si>
  <si>
    <t>Traktorji enoosni, hidrostatični pogon; moč</t>
  </si>
  <si>
    <t>Traktorji enoosni, mehanski pogon; moč</t>
  </si>
  <si>
    <t>Traktorji zgibni, mali</t>
  </si>
  <si>
    <t>od 5,9 do 7,4 kW (8,1 do 10 KM)</t>
  </si>
  <si>
    <t xml:space="preserve">od 301 do 350 kW (409 do 476 KM)    </t>
  </si>
  <si>
    <t xml:space="preserve">od 401 do 500 kW (545 do 680 KM) </t>
  </si>
  <si>
    <t>od 36 do 47 kW (49 do 64 KM)</t>
  </si>
  <si>
    <t>od 9,8 do 12 kW (13,1 do 16 KM)</t>
  </si>
  <si>
    <t xml:space="preserve">od 401 do 450 kW (545 do 612 KM)    </t>
  </si>
  <si>
    <t xml:space="preserve">od 301 do 400 kW (409 do 544 KM) </t>
  </si>
  <si>
    <t>od 9,8 do 12,0 kW (13.1 do 16 KM)</t>
  </si>
  <si>
    <t>48 kW (65 KM) in več</t>
  </si>
  <si>
    <t>od 7,5 do 9,7 kW (10,1 do 13 KM)</t>
  </si>
  <si>
    <t xml:space="preserve">od 351 do 400 kW (477 do 544 KM)    </t>
  </si>
  <si>
    <t xml:space="preserve">od 501 do 600 kW (681 do 816 KM) </t>
  </si>
  <si>
    <t>od 21 do 35 kW (28 do 48 KM)</t>
  </si>
  <si>
    <t>do vključno 5,8 kW (8 KM)</t>
  </si>
  <si>
    <t>do vključno 4,4 kW (6 KM)</t>
  </si>
  <si>
    <t>451 kW (613 KM) in več</t>
  </si>
  <si>
    <t>601 kW (817 KM) in več</t>
  </si>
  <si>
    <t>do vključno 20 kW (do 27 KM)</t>
  </si>
  <si>
    <t>14,8 kW (21 KM) in več</t>
  </si>
  <si>
    <t>12,1 kW (16 KM) in več</t>
  </si>
  <si>
    <t xml:space="preserve">od 251 do 300 kW (341 do 408 KM)    </t>
  </si>
  <si>
    <t>od 201 do 300 kW (273 do 408 KM)</t>
  </si>
  <si>
    <t>12,1 kW (16,1 KM) in več</t>
  </si>
  <si>
    <t>od 12,1 do 14,7 kW (16,1 do 20 KM)</t>
  </si>
  <si>
    <t>od 4,5 do 5,8 kW (7 do 8 KM)</t>
  </si>
  <si>
    <t xml:space="preserve">od 201 do 250 kW (273 do 340 KM)    </t>
  </si>
  <si>
    <t>do vključno 200 kW (272 KM)</t>
  </si>
  <si>
    <t>Dodatna ali izmenljiva oprema za kosilnice motorne, mehanski pogon (dodatna kolesa, kosilni grebeni, mulčerji, obračalniki - zgrabljalniki in drugo)</t>
  </si>
  <si>
    <t xml:space="preserve">od 151 do 200 kW (205 do 272 KM)  </t>
  </si>
  <si>
    <t>Dodatna ali izmenljiva oprema za traktorje enoosne, hidrostatični pogon (dodatna kolesa, prikolice, škropilnice, kosilni grebeni in drugo)</t>
  </si>
  <si>
    <t xml:space="preserve">od 101 do 150 kW (137 do 204 KM)    </t>
  </si>
  <si>
    <t xml:space="preserve">do vključno 100 kW (136 KM)    </t>
  </si>
  <si>
    <t>Shema državne pomoči</t>
  </si>
  <si>
    <t>Velikost gospodarske družbe</t>
  </si>
  <si>
    <t>Nova gospodarska dejavnost</t>
  </si>
  <si>
    <t>ABER intenzivnost pomoči</t>
  </si>
  <si>
    <t>Šifra kohezijske regije, nacionalna</t>
  </si>
  <si>
    <t>Šifra kohezijske regije, Eurostat</t>
  </si>
  <si>
    <t>Ime kohezijske regije</t>
  </si>
  <si>
    <t>Šifra statistične regije, nacionalna</t>
  </si>
  <si>
    <t>Šifra statistične regije, Eurostat</t>
  </si>
  <si>
    <t>Ime statistične regije</t>
  </si>
  <si>
    <t>Šifra občine</t>
  </si>
  <si>
    <t>Ime občine</t>
  </si>
  <si>
    <t>Velike - nova gospodarske dejavnost DA</t>
  </si>
  <si>
    <r>
      <t xml:space="preserve">Velike in </t>
    </r>
    <r>
      <rPr>
        <b/>
        <sz val="10"/>
        <rFont val="Arial CE"/>
        <charset val="238"/>
      </rPr>
      <t>nimajo</t>
    </r>
    <r>
      <rPr>
        <sz val="10"/>
        <rFont val="Arial CE"/>
        <family val="2"/>
        <charset val="238"/>
      </rPr>
      <t xml:space="preserve"> nove gospodarske dejavnosti</t>
    </r>
  </si>
  <si>
    <r>
      <t xml:space="preserve">Velike in </t>
    </r>
    <r>
      <rPr>
        <b/>
        <sz val="10"/>
        <rFont val="Arial CE"/>
        <charset val="238"/>
      </rPr>
      <t>imajo</t>
    </r>
    <r>
      <rPr>
        <sz val="10"/>
        <rFont val="Arial CE"/>
        <family val="2"/>
        <charset val="238"/>
      </rPr>
      <t xml:space="preserve"> novo gospodarsko dejavnost</t>
    </r>
  </si>
  <si>
    <t>Srednje velike</t>
  </si>
  <si>
    <t>Mikro in male</t>
  </si>
  <si>
    <t>Raba zemlje</t>
  </si>
  <si>
    <t>Ali se objekt ogreva</t>
  </si>
  <si>
    <t>Veliko</t>
  </si>
  <si>
    <t>Splošna intenzivnost v kmetijstvu, gozdarstvu in na podeželju (ABER)</t>
  </si>
  <si>
    <t>02</t>
  </si>
  <si>
    <t>SI04</t>
  </si>
  <si>
    <t>Zahodna Slovenija</t>
  </si>
  <si>
    <t>SI043</t>
  </si>
  <si>
    <t>Goriška</t>
  </si>
  <si>
    <t>001</t>
  </si>
  <si>
    <t>Ajdovščina</t>
  </si>
  <si>
    <t>A1</t>
  </si>
  <si>
    <t>Srednje veliko</t>
  </si>
  <si>
    <t>NE</t>
  </si>
  <si>
    <t>Naložbe blaženja ali prilagajanja podnebnim spremembam ter naložbe mladih kmetov</t>
  </si>
  <si>
    <t>SI044</t>
  </si>
  <si>
    <t>Obalno-kraška</t>
  </si>
  <si>
    <t>Ankaran/Ancarano</t>
  </si>
  <si>
    <t>A2</t>
  </si>
  <si>
    <t>regionalna</t>
  </si>
  <si>
    <t>Mikro in malo</t>
  </si>
  <si>
    <t>Dobrobit živali in naložbe mladih kmetov</t>
  </si>
  <si>
    <t>01</t>
  </si>
  <si>
    <t>SI03</t>
  </si>
  <si>
    <t>Vzhodna Slovenija</t>
  </si>
  <si>
    <t>SI031</t>
  </si>
  <si>
    <t>Pomurska</t>
  </si>
  <si>
    <t>Apače</t>
  </si>
  <si>
    <t>B1</t>
  </si>
  <si>
    <t>Toplotna črpalka - elektrika</t>
  </si>
  <si>
    <t>ABER</t>
  </si>
  <si>
    <t>Naložbe v izboljšanje obstoječega namakalnega objekta ali elemente namakalne infrastrukture na kmetiji …</t>
  </si>
  <si>
    <t>002</t>
  </si>
  <si>
    <t>Beltinci</t>
  </si>
  <si>
    <t>B2</t>
  </si>
  <si>
    <t>Električni grelec - elektrika</t>
  </si>
  <si>
    <t>ni sheme</t>
  </si>
  <si>
    <t>Naložbe v namakalno infrastrukturo zunaj kmet. gosp. katerih lastniki so kmet. gosp.</t>
  </si>
  <si>
    <t>SI032</t>
  </si>
  <si>
    <t>Podravska</t>
  </si>
  <si>
    <t>Benedikt</t>
  </si>
  <si>
    <t>C</t>
  </si>
  <si>
    <t>Daljinska toplota</t>
  </si>
  <si>
    <t>Druge naložbe v namakanje na kmetiji</t>
  </si>
  <si>
    <t>06</t>
  </si>
  <si>
    <t>SI036</t>
  </si>
  <si>
    <t>Posavska</t>
  </si>
  <si>
    <t>Bistrica ob Sotli</t>
  </si>
  <si>
    <t>D</t>
  </si>
  <si>
    <t>Kurilno olje</t>
  </si>
  <si>
    <t>09</t>
  </si>
  <si>
    <t>SI042</t>
  </si>
  <si>
    <t>Gorenjska</t>
  </si>
  <si>
    <t>003</t>
  </si>
  <si>
    <t>Bled</t>
  </si>
  <si>
    <t>E</t>
  </si>
  <si>
    <t>Ni podatka</t>
  </si>
  <si>
    <t>ŠIFRANT JE NAREJEN ZAČASNO, POTREBNO DOREČI VSEBINO!! KZ IN TP!!!</t>
  </si>
  <si>
    <t>SI038</t>
  </si>
  <si>
    <t>Primorsko-notranjska</t>
  </si>
  <si>
    <t>Bloke</t>
  </si>
  <si>
    <t>F</t>
  </si>
  <si>
    <t>Bohinj</t>
  </si>
  <si>
    <t>G</t>
  </si>
  <si>
    <t>08</t>
  </si>
  <si>
    <t>SI041</t>
  </si>
  <si>
    <t>Osrednjeslovenska</t>
  </si>
  <si>
    <t>Borovnica</t>
  </si>
  <si>
    <t>Bovec</t>
  </si>
  <si>
    <t>04</t>
  </si>
  <si>
    <t>SI034</t>
  </si>
  <si>
    <t>Savinjska</t>
  </si>
  <si>
    <t>Braslovče</t>
  </si>
  <si>
    <t>Brda</t>
  </si>
  <si>
    <t>Brezovica</t>
  </si>
  <si>
    <t>009</t>
  </si>
  <si>
    <t>Brežice</t>
  </si>
  <si>
    <t>Cankova</t>
  </si>
  <si>
    <t>Celje</t>
  </si>
  <si>
    <t>Cerklje na Gorenjskem</t>
  </si>
  <si>
    <t>Cerknica</t>
  </si>
  <si>
    <t>Cerkno</t>
  </si>
  <si>
    <t>Cerkvenjak</t>
  </si>
  <si>
    <t>Cirkulane</t>
  </si>
  <si>
    <t>Črenšovci</t>
  </si>
  <si>
    <t>03</t>
  </si>
  <si>
    <t>SI033</t>
  </si>
  <si>
    <t>Koroška</t>
  </si>
  <si>
    <t>016</t>
  </si>
  <si>
    <t>Črna na Koroškem</t>
  </si>
  <si>
    <t>07</t>
  </si>
  <si>
    <t>SI037</t>
  </si>
  <si>
    <t>Jugovzhodna Slovenija</t>
  </si>
  <si>
    <t>017</t>
  </si>
  <si>
    <t>Črnomelj</t>
  </si>
  <si>
    <t>018</t>
  </si>
  <si>
    <t>Destrnik</t>
  </si>
  <si>
    <t>019</t>
  </si>
  <si>
    <t>Divača</t>
  </si>
  <si>
    <t>Dobje</t>
  </si>
  <si>
    <t>020</t>
  </si>
  <si>
    <t>Dobrepolje</t>
  </si>
  <si>
    <t>Dobrna</t>
  </si>
  <si>
    <t>021</t>
  </si>
  <si>
    <t>Dobrova - Polhov Gradec</t>
  </si>
  <si>
    <t>Dobrovnik/Dobronak</t>
  </si>
  <si>
    <t>022</t>
  </si>
  <si>
    <t>Dol pri Ljubljani</t>
  </si>
  <si>
    <t>Dolenjske Toplice</t>
  </si>
  <si>
    <t>023</t>
  </si>
  <si>
    <t>Domžale</t>
  </si>
  <si>
    <t>024</t>
  </si>
  <si>
    <t>Dornava</t>
  </si>
  <si>
    <t>025</t>
  </si>
  <si>
    <t>Dravograd</t>
  </si>
  <si>
    <t>026</t>
  </si>
  <si>
    <t>Duplek</t>
  </si>
  <si>
    <t>027</t>
  </si>
  <si>
    <t>Gorenja vas - Poljane</t>
  </si>
  <si>
    <t>028</t>
  </si>
  <si>
    <t>Gorišnica</t>
  </si>
  <si>
    <t>Gorje</t>
  </si>
  <si>
    <t>029</t>
  </si>
  <si>
    <t>Gornja Radgona</t>
  </si>
  <si>
    <t>030</t>
  </si>
  <si>
    <t>Gornji Grad</t>
  </si>
  <si>
    <t>031</t>
  </si>
  <si>
    <t>Gornji Petrovci</t>
  </si>
  <si>
    <t>Grad</t>
  </si>
  <si>
    <t>032</t>
  </si>
  <si>
    <t>Grosuplje</t>
  </si>
  <si>
    <t>Hajdina</t>
  </si>
  <si>
    <t>Hoče - Slivnica</t>
  </si>
  <si>
    <t>Hodoš/Hodos</t>
  </si>
  <si>
    <t>Horjul</t>
  </si>
  <si>
    <t>05</t>
  </si>
  <si>
    <t>SI035</t>
  </si>
  <si>
    <t>Zasavska</t>
  </si>
  <si>
    <t>034</t>
  </si>
  <si>
    <t>Hrastnik</t>
  </si>
  <si>
    <t>035</t>
  </si>
  <si>
    <t>Hrpelje - Kozina</t>
  </si>
  <si>
    <t>036</t>
  </si>
  <si>
    <t>Idrija</t>
  </si>
  <si>
    <t>037</t>
  </si>
  <si>
    <t xml:space="preserve">Ig </t>
  </si>
  <si>
    <t>038</t>
  </si>
  <si>
    <t>Ilirska Bistrica</t>
  </si>
  <si>
    <t>039</t>
  </si>
  <si>
    <t>Ivančna Gorica</t>
  </si>
  <si>
    <t>040</t>
  </si>
  <si>
    <t>Izola/Isola</t>
  </si>
  <si>
    <t>041</t>
  </si>
  <si>
    <t>Jesenice</t>
  </si>
  <si>
    <t>Jezersko</t>
  </si>
  <si>
    <t>042</t>
  </si>
  <si>
    <t>Juršinci</t>
  </si>
  <si>
    <t>043</t>
  </si>
  <si>
    <t>Kamnik</t>
  </si>
  <si>
    <t>044</t>
  </si>
  <si>
    <t>Kanal</t>
  </si>
  <si>
    <t>045</t>
  </si>
  <si>
    <t>Kidričevo</t>
  </si>
  <si>
    <t>046</t>
  </si>
  <si>
    <t>Kobarid</t>
  </si>
  <si>
    <t>047</t>
  </si>
  <si>
    <t>Kobilje</t>
  </si>
  <si>
    <t>048</t>
  </si>
  <si>
    <t>Kočevje</t>
  </si>
  <si>
    <t>049</t>
  </si>
  <si>
    <t>Komen</t>
  </si>
  <si>
    <t>Komenda</t>
  </si>
  <si>
    <t>050</t>
  </si>
  <si>
    <t>Koper/Capodistria</t>
  </si>
  <si>
    <t>Kostanjevica na Krki</t>
  </si>
  <si>
    <t>Kostel</t>
  </si>
  <si>
    <t>051</t>
  </si>
  <si>
    <t>Kozje</t>
  </si>
  <si>
    <t>052</t>
  </si>
  <si>
    <t>Kranj</t>
  </si>
  <si>
    <t>053</t>
  </si>
  <si>
    <t>Kranjska Gora</t>
  </si>
  <si>
    <t>Križevci</t>
  </si>
  <si>
    <t>054</t>
  </si>
  <si>
    <t>Krško</t>
  </si>
  <si>
    <t>055</t>
  </si>
  <si>
    <t>Kungota</t>
  </si>
  <si>
    <t>056</t>
  </si>
  <si>
    <t>Kuzma</t>
  </si>
  <si>
    <t>057</t>
  </si>
  <si>
    <t>Laško</t>
  </si>
  <si>
    <t>058</t>
  </si>
  <si>
    <t>Lenart</t>
  </si>
  <si>
    <t>059</t>
  </si>
  <si>
    <t>Lendava/Lendva</t>
  </si>
  <si>
    <t>060</t>
  </si>
  <si>
    <t>Litija</t>
  </si>
  <si>
    <t>061</t>
  </si>
  <si>
    <t>Ljubljana</t>
  </si>
  <si>
    <t>062</t>
  </si>
  <si>
    <t>Ljubno</t>
  </si>
  <si>
    <t>063</t>
  </si>
  <si>
    <t>Ljutomer</t>
  </si>
  <si>
    <t>Log - Dragomer</t>
  </si>
  <si>
    <t>064</t>
  </si>
  <si>
    <t>Logatec</t>
  </si>
  <si>
    <t>065</t>
  </si>
  <si>
    <t>Loška dolina</t>
  </si>
  <si>
    <t>066</t>
  </si>
  <si>
    <t>Loški Potok</t>
  </si>
  <si>
    <t>Lovrenc na Pohorju</t>
  </si>
  <si>
    <t>067</t>
  </si>
  <si>
    <t>Luče</t>
  </si>
  <si>
    <t>068</t>
  </si>
  <si>
    <t>Lukovica</t>
  </si>
  <si>
    <t>069</t>
  </si>
  <si>
    <t>Majšperk</t>
  </si>
  <si>
    <t>Makole</t>
  </si>
  <si>
    <t>070</t>
  </si>
  <si>
    <t>Maribor</t>
  </si>
  <si>
    <t>Markovci</t>
  </si>
  <si>
    <t>071</t>
  </si>
  <si>
    <t>Medvode</t>
  </si>
  <si>
    <t>072</t>
  </si>
  <si>
    <t>Mengeš</t>
  </si>
  <si>
    <t>073</t>
  </si>
  <si>
    <t>Metlika</t>
  </si>
  <si>
    <t>074</t>
  </si>
  <si>
    <t>Mežica</t>
  </si>
  <si>
    <t>Miklavž na Dravskem polju</t>
  </si>
  <si>
    <t>075</t>
  </si>
  <si>
    <t>Miren - Kostanjevica</t>
  </si>
  <si>
    <t>Mirna</t>
  </si>
  <si>
    <t>Mirna Peč</t>
  </si>
  <si>
    <t>076</t>
  </si>
  <si>
    <t>Mislinja</t>
  </si>
  <si>
    <t>Mokronog - Trebelno</t>
  </si>
  <si>
    <t>077</t>
  </si>
  <si>
    <t>Moravče</t>
  </si>
  <si>
    <t>078</t>
  </si>
  <si>
    <t>Moravske Toplice</t>
  </si>
  <si>
    <t>079</t>
  </si>
  <si>
    <t>Mozirje</t>
  </si>
  <si>
    <t>080</t>
  </si>
  <si>
    <t>Murska Sobota</t>
  </si>
  <si>
    <t>081</t>
  </si>
  <si>
    <t>Muta</t>
  </si>
  <si>
    <t>082</t>
  </si>
  <si>
    <t>Naklo</t>
  </si>
  <si>
    <t>083</t>
  </si>
  <si>
    <t>Nazarje</t>
  </si>
  <si>
    <t>084</t>
  </si>
  <si>
    <t>Nova Gorica</t>
  </si>
  <si>
    <t>085</t>
  </si>
  <si>
    <t>Novo mesto</t>
  </si>
  <si>
    <t>086</t>
  </si>
  <si>
    <t>Odranci</t>
  </si>
  <si>
    <t>Oplotnica</t>
  </si>
  <si>
    <t>087</t>
  </si>
  <si>
    <t>Ormož</t>
  </si>
  <si>
    <t>088</t>
  </si>
  <si>
    <t>Osilnica</t>
  </si>
  <si>
    <t>089</t>
  </si>
  <si>
    <t>Pesnica</t>
  </si>
  <si>
    <t>090</t>
  </si>
  <si>
    <t>Piran/Pirano</t>
  </si>
  <si>
    <t>091</t>
  </si>
  <si>
    <t>Pivka</t>
  </si>
  <si>
    <t>092</t>
  </si>
  <si>
    <t>Podčetrtek</t>
  </si>
  <si>
    <t>Podlehnik</t>
  </si>
  <si>
    <t>093</t>
  </si>
  <si>
    <t>Podvelka</t>
  </si>
  <si>
    <t>Poljčane</t>
  </si>
  <si>
    <t>Polzela</t>
  </si>
  <si>
    <t>094</t>
  </si>
  <si>
    <t>Postojna</t>
  </si>
  <si>
    <t>Prebold</t>
  </si>
  <si>
    <t>095</t>
  </si>
  <si>
    <t>Preddvor</t>
  </si>
  <si>
    <t>Prevalje</t>
  </si>
  <si>
    <t>096</t>
  </si>
  <si>
    <t>Ptuj</t>
  </si>
  <si>
    <t>097</t>
  </si>
  <si>
    <t>Puconci</t>
  </si>
  <si>
    <t>098</t>
  </si>
  <si>
    <t>Rače - Fram</t>
  </si>
  <si>
    <t>099</t>
  </si>
  <si>
    <t>Radeče</t>
  </si>
  <si>
    <t>Radenci</t>
  </si>
  <si>
    <t>Radlje ob Dravi</t>
  </si>
  <si>
    <t>Radovljica</t>
  </si>
  <si>
    <t>Ravne na Koroškem</t>
  </si>
  <si>
    <t>Razkrižje</t>
  </si>
  <si>
    <t>Rečica ob Savinji</t>
  </si>
  <si>
    <t>Renče - Vogrsko</t>
  </si>
  <si>
    <t>Ribnica</t>
  </si>
  <si>
    <t>Ribnica na  Pohorju</t>
  </si>
  <si>
    <t>Rogaška Slatina</t>
  </si>
  <si>
    <t>Rogašovci</t>
  </si>
  <si>
    <t>Rogatec</t>
  </si>
  <si>
    <t>Ruše</t>
  </si>
  <si>
    <t>Selnica ob Dravi</t>
  </si>
  <si>
    <t>Semič</t>
  </si>
  <si>
    <t>Sevnica</t>
  </si>
  <si>
    <t>Sežana</t>
  </si>
  <si>
    <t>Slovenj Gradec</t>
  </si>
  <si>
    <t>Slovenska Bistrica</t>
  </si>
  <si>
    <t>Slovenske Konjice</t>
  </si>
  <si>
    <t>Sodražica</t>
  </si>
  <si>
    <t>Solčava</t>
  </si>
  <si>
    <t>Središče ob Dravi</t>
  </si>
  <si>
    <t>Starše</t>
  </si>
  <si>
    <t>Straža</t>
  </si>
  <si>
    <t>Sveta Ana</t>
  </si>
  <si>
    <t>Sveta Trojica v Slov. goricah</t>
  </si>
  <si>
    <t>Sveti Andraž v Slov. goricah</t>
  </si>
  <si>
    <t>Sveti Jurij ob Ščavnici</t>
  </si>
  <si>
    <t>Sveti Jurij v Slov. goricah</t>
  </si>
  <si>
    <t>Sveti Tomaž</t>
  </si>
  <si>
    <t>033</t>
  </si>
  <si>
    <t>Šalovci</t>
  </si>
  <si>
    <t>Šempeter - Vrtojba</t>
  </si>
  <si>
    <t>Šenčur</t>
  </si>
  <si>
    <t>Šentilj</t>
  </si>
  <si>
    <t>Šentjernej</t>
  </si>
  <si>
    <t xml:space="preserve">Šentjur </t>
  </si>
  <si>
    <t>Šentrupert</t>
  </si>
  <si>
    <t>Škocjan</t>
  </si>
  <si>
    <t>Škofja Loka</t>
  </si>
  <si>
    <t>Škofljica</t>
  </si>
  <si>
    <t>Šmarje pri Jelšah</t>
  </si>
  <si>
    <t>Šmarješke Toplice</t>
  </si>
  <si>
    <t>Šmartno ob Paki</t>
  </si>
  <si>
    <t>Šmartno pri Litiji</t>
  </si>
  <si>
    <t>Šoštanj</t>
  </si>
  <si>
    <t>Štore</t>
  </si>
  <si>
    <t>Tabor</t>
  </si>
  <si>
    <t>Tišina</t>
  </si>
  <si>
    <t>Tolmin</t>
  </si>
  <si>
    <t>Trbovlje</t>
  </si>
  <si>
    <t>Trebnje</t>
  </si>
  <si>
    <t>Trnovska vas</t>
  </si>
  <si>
    <t>Trzin</t>
  </si>
  <si>
    <t>Tržič</t>
  </si>
  <si>
    <t>Turnišče</t>
  </si>
  <si>
    <t>Velenje</t>
  </si>
  <si>
    <t>Velika Polana</t>
  </si>
  <si>
    <t>Velike Lašče</t>
  </si>
  <si>
    <t>Veržej</t>
  </si>
  <si>
    <t>Videm</t>
  </si>
  <si>
    <t>Vipava</t>
  </si>
  <si>
    <t>Vitanje</t>
  </si>
  <si>
    <t>Vodice</t>
  </si>
  <si>
    <t>Vojnik</t>
  </si>
  <si>
    <t>Vransko</t>
  </si>
  <si>
    <t>Vrhnika</t>
  </si>
  <si>
    <t>Vuzenica</t>
  </si>
  <si>
    <t>Zagorje ob Savi</t>
  </si>
  <si>
    <t>Zavrč</t>
  </si>
  <si>
    <t>Zreče</t>
  </si>
  <si>
    <t>Žalec</t>
  </si>
  <si>
    <t>Železniki</t>
  </si>
  <si>
    <t>Žetale</t>
  </si>
  <si>
    <t>Žiri</t>
  </si>
  <si>
    <t>Žirovnica</t>
  </si>
  <si>
    <t>Žužemberk</t>
  </si>
  <si>
    <t>Mesec</t>
  </si>
  <si>
    <t>Št. dni v mesecu</t>
  </si>
  <si>
    <t>Št. dni v letu</t>
  </si>
  <si>
    <t>Koeficient</t>
  </si>
  <si>
    <t>primarna kmetijska proizvodnja</t>
  </si>
  <si>
    <t>predelava in trženje</t>
  </si>
  <si>
    <t>izplačan</t>
  </si>
  <si>
    <t>vložen - še neizplačan</t>
  </si>
  <si>
    <t>predviden</t>
  </si>
  <si>
    <t>Fiksna obrestna mera</t>
  </si>
  <si>
    <t>6-mesečni EURIBOR s pribitkom</t>
  </si>
  <si>
    <t>AGRO INVEST 2022 - po pravilih državnih pomoči</t>
  </si>
  <si>
    <t>AGRO INVEST 2022 - izven pravil državnih pomoči</t>
  </si>
  <si>
    <t>AGRO DOPOLNILNE 2023</t>
  </si>
  <si>
    <t>AGRO ZEMLJA in GOZD 2023</t>
  </si>
  <si>
    <t>AGRO KMETIJSKA ZEMLJA 2023</t>
  </si>
  <si>
    <r>
      <t xml:space="preserve">Vlagatelj bo povečal obseg predelave oz. trženja za najmanj 15% </t>
    </r>
    <r>
      <rPr>
        <b/>
        <sz val="8"/>
        <color rgb="FF195728"/>
        <rFont val="Arial"/>
        <family val="2"/>
        <charset val="238"/>
      </rPr>
      <t> </t>
    </r>
  </si>
  <si>
    <r>
      <t xml:space="preserve">Vlagatelj bo povečal obseg predelave oz. trženja za najmanj 10% </t>
    </r>
    <r>
      <rPr>
        <b/>
        <sz val="8"/>
        <color rgb="FF195728"/>
        <rFont val="Arial"/>
        <family val="2"/>
        <charset val="238"/>
      </rPr>
      <t> </t>
    </r>
  </si>
  <si>
    <r>
      <t xml:space="preserve">Vlagatelj bo povečal obseg predelave oz. trženja za manj kot 10% </t>
    </r>
    <r>
      <rPr>
        <b/>
        <sz val="8"/>
        <color rgb="FF195728"/>
        <rFont val="Arial"/>
        <family val="2"/>
        <charset val="238"/>
      </rPr>
      <t> </t>
    </r>
  </si>
  <si>
    <t>Vlagatelj bo s projektom uvedel novo dejavnost na kmetijskem gospodarstvu oz. povečal ali izboljšal storitvene kapacitete</t>
  </si>
  <si>
    <t>Vlagatelj s projektom ne bo uvedel nove dejavnosti na kmetijskem gospodarstvu oz. povečal ali izboljšal storitvene kapacitete</t>
  </si>
  <si>
    <t>Prihodek na enoto vloženega dela je 50.000,01 EUR ali več</t>
  </si>
  <si>
    <t>Prihodek na enoto vloženega dela je od 35.000,01 EUR do 50.000,00 EUR</t>
  </si>
  <si>
    <t>Prihodek na enoto vloženega dela je od 20.000,01 EUR do 35.000,00 EUR</t>
  </si>
  <si>
    <t>Prihodek na enoto vloženega dela je od 10.000,0 EUR do 20.000,00 EUR</t>
  </si>
  <si>
    <t>Prihodek na enoto vloženega dela je 9.999,99 EUR ali manj</t>
  </si>
  <si>
    <t xml:space="preserve">S projektom se zmanjšujejo stroški na enoto proizvoda za najmanj 15% </t>
  </si>
  <si>
    <t xml:space="preserve">S projektom se zmanjšuje stroški na enoto proizvoda za najmanj 10% </t>
  </si>
  <si>
    <t xml:space="preserve">S projektom se zmanjšuje stroški na enoto proizvoda manj kot 10% </t>
  </si>
  <si>
    <t>Povečanje števila zapslenih na kmetijskem gospodarstvu</t>
  </si>
  <si>
    <t>Ohranjanje števila zaposlenih na kmetijskem gospodarstvu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</si>
</sst>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_ ;\-#,##0\ "/>
    <numFmt numFmtId="165" formatCode="0.0%"/>
    <numFmt numFmtId="166" formatCode="0_ ;\-0\ "/>
    <numFmt numFmtId="167" formatCode="#,##0.00_ ;\-#,##0.00\ "/>
    <numFmt numFmtId="168" formatCode="_-* #,##0\ _€_-;\-* #,##0\ _€_-;_-* &quot;-&quot;\ _€_-;_-@_-"/>
    <numFmt numFmtId="169" formatCode="#,##0.00\ &quot;€&quot;"/>
    <numFmt numFmtId="170" formatCode="#,##0\ _€"/>
    <numFmt numFmtId="171" formatCode="#,##0.0_ ;\-#,##0.0\ "/>
    <numFmt numFmtId="172" formatCode="00"/>
    <numFmt numFmtId="173" formatCode="_-* #,##0.00\ _€_-;\-* #,##0.00\ _€_-;_-* &quot;-&quot;\ _€_-;_-@_-"/>
  </numFmts>
  <fonts count="51" x14ac:knownFonts="1">
    <font>
      <sz val="11"/>
      <color theme="1"/>
      <name val="Calibri"/>
      <family val="2"/>
      <charset val="238"/>
      <scheme val="minor"/>
    </font>
    <font>
      <sz val="11"/>
      <color theme="1"/>
      <name val="Calibri"/>
      <family val="2"/>
      <charset val="238"/>
      <scheme val="minor"/>
    </font>
    <font>
      <sz val="8"/>
      <color theme="1"/>
      <name val="Arial"/>
      <family val="2"/>
      <charset val="238"/>
    </font>
    <font>
      <sz val="11"/>
      <color theme="2" tint="-0.749992370372631"/>
      <name val="Calibri"/>
      <family val="2"/>
      <charset val="238"/>
      <scheme val="minor"/>
    </font>
    <font>
      <b/>
      <sz val="8.5"/>
      <color rgb="FF000000"/>
      <name val="Arial"/>
      <family val="2"/>
      <charset val="238"/>
    </font>
    <font>
      <b/>
      <sz val="8"/>
      <color rgb="FF195728"/>
      <name val="Arial"/>
      <family val="2"/>
      <charset val="238"/>
    </font>
    <font>
      <sz val="10"/>
      <color theme="1"/>
      <name val="Arial"/>
      <family val="2"/>
      <charset val="238"/>
    </font>
    <font>
      <b/>
      <sz val="10"/>
      <color rgb="FFFF0000"/>
      <name val="Arial"/>
      <family val="2"/>
      <charset val="238"/>
    </font>
    <font>
      <b/>
      <sz val="10"/>
      <color theme="1"/>
      <name val="Arial"/>
      <family val="2"/>
      <charset val="238"/>
    </font>
    <font>
      <sz val="10"/>
      <color rgb="FFFF0000"/>
      <name val="Arial"/>
      <family val="2"/>
      <charset val="238"/>
    </font>
    <font>
      <sz val="10"/>
      <name val="Arial"/>
      <family val="2"/>
      <charset val="238"/>
    </font>
    <font>
      <b/>
      <sz val="12"/>
      <color theme="0"/>
      <name val="Arial"/>
      <family val="2"/>
      <charset val="238"/>
    </font>
    <font>
      <sz val="12"/>
      <color theme="0"/>
      <name val="Arial"/>
      <family val="2"/>
      <charset val="238"/>
    </font>
    <font>
      <b/>
      <sz val="10"/>
      <name val="Arial"/>
      <family val="2"/>
      <charset val="238"/>
    </font>
    <font>
      <sz val="11"/>
      <color theme="0"/>
      <name val="Calibri"/>
      <family val="2"/>
      <charset val="238"/>
      <scheme val="minor"/>
    </font>
    <font>
      <b/>
      <sz val="10"/>
      <color rgb="FF464646"/>
      <name val="Arial"/>
      <family val="2"/>
      <charset val="238"/>
    </font>
    <font>
      <sz val="10"/>
      <color rgb="FF464646"/>
      <name val="Arial"/>
      <family val="2"/>
      <charset val="238"/>
    </font>
    <font>
      <b/>
      <sz val="8"/>
      <color rgb="FFFF0000"/>
      <name val="Arial"/>
      <family val="2"/>
      <charset val="238"/>
    </font>
    <font>
      <i/>
      <sz val="9"/>
      <color rgb="FF464646"/>
      <name val="Arial"/>
      <family val="2"/>
      <charset val="238"/>
    </font>
    <font>
      <sz val="10"/>
      <name val="Arial CE"/>
      <charset val="238"/>
    </font>
    <font>
      <b/>
      <sz val="9"/>
      <color rgb="FFFF0000"/>
      <name val="Arial"/>
      <family val="2"/>
      <charset val="238"/>
    </font>
    <font>
      <b/>
      <sz val="11"/>
      <color theme="1"/>
      <name val="Calibri"/>
      <family val="2"/>
      <charset val="238"/>
      <scheme val="minor"/>
    </font>
    <font>
      <sz val="10"/>
      <color rgb="FF000000"/>
      <name val="Arial"/>
      <family val="2"/>
      <charset val="238"/>
    </font>
    <font>
      <sz val="8"/>
      <color theme="1"/>
      <name val="Times New Roman"/>
      <family val="1"/>
      <charset val="238"/>
    </font>
    <font>
      <u/>
      <sz val="11"/>
      <color theme="10"/>
      <name val="Calibri"/>
      <family val="2"/>
      <charset val="238"/>
      <scheme val="minor"/>
    </font>
    <font>
      <sz val="9"/>
      <color theme="1"/>
      <name val="Arial"/>
      <family val="2"/>
      <charset val="238"/>
    </font>
    <font>
      <sz val="11"/>
      <color indexed="8"/>
      <name val="Calibri"/>
      <family val="2"/>
      <charset val="238"/>
    </font>
    <font>
      <b/>
      <sz val="12"/>
      <color theme="0"/>
      <name val="Arial"/>
      <family val="2"/>
    </font>
    <font>
      <sz val="11"/>
      <name val="Calibri"/>
      <family val="2"/>
    </font>
    <font>
      <sz val="10"/>
      <color theme="2" tint="-0.89999084444715716"/>
      <name val="Arial"/>
      <family val="2"/>
      <charset val="238"/>
    </font>
    <font>
      <b/>
      <sz val="10"/>
      <color theme="2" tint="-0.89999084444715716"/>
      <name val="Arial"/>
      <family val="2"/>
      <charset val="238"/>
    </font>
    <font>
      <sz val="11"/>
      <color theme="2" tint="-0.89999084444715716"/>
      <name val="Calibri"/>
      <family val="2"/>
      <charset val="238"/>
      <scheme val="minor"/>
    </font>
    <font>
      <b/>
      <sz val="11"/>
      <color theme="2" tint="-0.89999084444715716"/>
      <name val="Calibri"/>
      <family val="2"/>
      <charset val="238"/>
      <scheme val="minor"/>
    </font>
    <font>
      <sz val="10"/>
      <color theme="2" tint="-0.89999084444715716"/>
      <name val="Calibri"/>
      <family val="2"/>
      <charset val="238"/>
      <scheme val="minor"/>
    </font>
    <font>
      <strike/>
      <sz val="10"/>
      <color theme="2" tint="-0.89999084444715716"/>
      <name val="Arial"/>
      <family val="2"/>
      <charset val="238"/>
    </font>
    <font>
      <sz val="10"/>
      <color theme="2" tint="-0.89999084444715716"/>
      <name val="Times New Roman"/>
      <family val="1"/>
      <charset val="238"/>
    </font>
    <font>
      <b/>
      <sz val="9"/>
      <color theme="2" tint="-0.89999084444715716"/>
      <name val="Arial"/>
      <family val="2"/>
      <charset val="238"/>
    </font>
    <font>
      <sz val="9"/>
      <color theme="2" tint="-0.89999084444715716"/>
      <name val="Calibri"/>
      <family val="2"/>
      <charset val="238"/>
    </font>
    <font>
      <sz val="11"/>
      <color theme="2" tint="-0.89999084444715716"/>
      <name val="Calibri"/>
      <family val="2"/>
      <charset val="238"/>
    </font>
    <font>
      <sz val="12"/>
      <color theme="2" tint="-0.89999084444715716"/>
      <name val="Arial"/>
      <family val="2"/>
      <charset val="238"/>
    </font>
    <font>
      <b/>
      <sz val="10"/>
      <color theme="0"/>
      <name val="Arial"/>
      <family val="2"/>
      <charset val="238"/>
    </font>
    <font>
      <sz val="10"/>
      <name val="Arial CE"/>
      <family val="2"/>
      <charset val="238"/>
    </font>
    <font>
      <b/>
      <sz val="10"/>
      <name val="Arial CE"/>
      <charset val="238"/>
    </font>
    <font>
      <b/>
      <sz val="8"/>
      <color theme="1"/>
      <name val="Arial"/>
      <family val="2"/>
      <charset val="238"/>
    </font>
    <font>
      <sz val="11"/>
      <color rgb="FFFF0000"/>
      <name val="Calibri"/>
      <family val="2"/>
      <charset val="238"/>
      <scheme val="minor"/>
    </font>
    <font>
      <b/>
      <sz val="9"/>
      <color theme="0"/>
      <name val="Arial"/>
      <family val="2"/>
      <charset val="238"/>
    </font>
    <font>
      <vertAlign val="superscript"/>
      <sz val="10"/>
      <color theme="2" tint="-0.89996032593768116"/>
      <name val="Arial"/>
      <family val="2"/>
      <charset val="238"/>
    </font>
    <font>
      <sz val="8"/>
      <name val="Calibri"/>
      <family val="2"/>
      <charset val="238"/>
      <scheme val="minor"/>
    </font>
    <font>
      <b/>
      <sz val="12"/>
      <color theme="1"/>
      <name val="Arial"/>
      <family val="2"/>
      <charset val="238"/>
    </font>
    <font>
      <b/>
      <sz val="11"/>
      <color theme="1"/>
      <name val="Calibri"/>
      <family val="2"/>
      <scheme val="minor"/>
    </font>
    <font>
      <sz val="11"/>
      <name val="Calibri"/>
      <family val="2"/>
      <charset val="238"/>
      <scheme val="minor"/>
    </font>
  </fonts>
  <fills count="17">
    <fill>
      <patternFill patternType="none"/>
    </fill>
    <fill>
      <patternFill patternType="gray125"/>
    </fill>
    <fill>
      <patternFill patternType="solid">
        <fgColor rgb="FFCCD1CD"/>
        <bgColor indexed="64"/>
      </patternFill>
    </fill>
    <fill>
      <patternFill patternType="solid">
        <fgColor rgb="FFEAEDE9"/>
        <bgColor indexed="64"/>
      </patternFill>
    </fill>
    <fill>
      <patternFill patternType="solid">
        <fgColor rgb="FF649981"/>
        <bgColor indexed="64"/>
      </patternFill>
    </fill>
    <fill>
      <patternFill patternType="solid">
        <fgColor rgb="FFFFFFFF"/>
        <bgColor indexed="64"/>
      </patternFill>
    </fill>
    <fill>
      <patternFill patternType="solid">
        <fgColor rgb="FFFFFFCC"/>
      </patternFill>
    </fill>
    <fill>
      <patternFill patternType="solid">
        <fgColor theme="2"/>
        <bgColor indexed="64"/>
      </patternFill>
    </fill>
    <fill>
      <patternFill patternType="solid">
        <fgColor theme="0"/>
        <bgColor indexed="64"/>
      </patternFill>
    </fill>
    <fill>
      <patternFill patternType="solid">
        <fgColor rgb="FFEAEDE9"/>
        <bgColor rgb="FF000000"/>
      </patternFill>
    </fill>
    <fill>
      <patternFill patternType="solid">
        <fgColor rgb="FF649981"/>
        <bgColor rgb="FF649981"/>
      </patternFill>
    </fill>
    <fill>
      <patternFill patternType="solid">
        <fgColor rgb="FFEAEDE9"/>
        <bgColor rgb="FFE7E6E6"/>
      </patternFill>
    </fill>
    <fill>
      <patternFill patternType="solid">
        <fgColor rgb="FFCCFF3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404040"/>
      </left>
      <right style="medium">
        <color rgb="FF404040"/>
      </right>
      <top style="medium">
        <color rgb="FFFFFFFF"/>
      </top>
      <bottom style="medium">
        <color rgb="FFFFFFFF"/>
      </bottom>
      <diagonal/>
    </border>
    <border>
      <left style="medium">
        <color rgb="FF404040"/>
      </left>
      <right style="medium">
        <color rgb="FF404040"/>
      </right>
      <top/>
      <bottom style="medium">
        <color rgb="FFFFFFFF"/>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medium">
        <color indexed="64"/>
      </top>
      <bottom style="medium">
        <color indexed="64"/>
      </bottom>
      <diagonal/>
    </border>
    <border>
      <left style="thin">
        <color rgb="FFB2B2B2"/>
      </left>
      <right style="thin">
        <color rgb="FFB2B2B2"/>
      </right>
      <top/>
      <bottom style="thin">
        <color rgb="FFB2B2B2"/>
      </bottom>
      <diagonal/>
    </border>
    <border>
      <left/>
      <right style="thin">
        <color rgb="FFB2B2B2"/>
      </right>
      <top/>
      <bottom style="thin">
        <color rgb="FFB2B2B2"/>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rgb="FFB2B2B2"/>
      </left>
      <right style="medium">
        <color indexed="64"/>
      </right>
      <top style="thin">
        <color rgb="FFB2B2B2"/>
      </top>
      <bottom style="thin">
        <color rgb="FFB2B2B2"/>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rgb="FFB2B2B2"/>
      </left>
      <right/>
      <top style="thin">
        <color rgb="FFB2B2B2"/>
      </top>
      <bottom style="thin">
        <color rgb="FFB2B2B2"/>
      </bottom>
      <diagonal/>
    </border>
    <border>
      <left style="medium">
        <color indexed="64"/>
      </left>
      <right style="thin">
        <color indexed="64"/>
      </right>
      <top style="thin">
        <color indexed="64"/>
      </top>
      <bottom/>
      <diagonal/>
    </border>
    <border>
      <left style="thin">
        <color rgb="FFB2B2B2"/>
      </left>
      <right style="thin">
        <color rgb="FFB2B2B2"/>
      </right>
      <top style="thin">
        <color rgb="FFB2B2B2"/>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B2B2B2"/>
      </right>
      <top/>
      <bottom/>
      <diagonal/>
    </border>
    <border>
      <left style="thin">
        <color indexed="64"/>
      </left>
      <right style="thin">
        <color rgb="FFB2B2B2"/>
      </right>
      <top style="thin">
        <color indexed="64"/>
      </top>
      <bottom style="thin">
        <color indexed="64"/>
      </bottom>
      <diagonal/>
    </border>
    <border>
      <left/>
      <right style="thin">
        <color rgb="FFB2B2B2"/>
      </right>
      <top style="thin">
        <color indexed="64"/>
      </top>
      <bottom style="thin">
        <color indexed="64"/>
      </bottom>
      <diagonal/>
    </border>
    <border>
      <left/>
      <right style="thin">
        <color rgb="FFB2B2B2"/>
      </right>
      <top style="medium">
        <color indexed="64"/>
      </top>
      <bottom style="medium">
        <color indexed="64"/>
      </bottom>
      <diagonal/>
    </border>
    <border>
      <left style="thin">
        <color rgb="FFB2B2B2"/>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B2B2B2"/>
      </right>
      <top/>
      <bottom style="thin">
        <color rgb="FFB2B2B2"/>
      </bottom>
      <diagonal/>
    </border>
    <border>
      <left style="medium">
        <color indexed="64"/>
      </left>
      <right style="thin">
        <color rgb="FFB2B2B2"/>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rgb="FFB2B2B2"/>
      </top>
      <bottom style="thin">
        <color rgb="FFB2B2B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medium">
        <color indexed="64"/>
      </right>
      <top/>
      <bottom style="thin">
        <color rgb="FFB2B2B2"/>
      </bottom>
      <diagonal/>
    </border>
    <border>
      <left/>
      <right/>
      <top/>
      <bottom style="thin">
        <color rgb="FFB2B2B2"/>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indexed="64"/>
      </top>
      <bottom style="thin">
        <color rgb="FFB2B2B2"/>
      </bottom>
      <diagonal/>
    </border>
    <border>
      <left style="thin">
        <color rgb="FFB2B2B2"/>
      </left>
      <right style="thin">
        <color rgb="FFB2B2B2"/>
      </right>
      <top style="thin">
        <color rgb="FFB2B2B2"/>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B2B2B2"/>
      </right>
      <top style="thin">
        <color indexed="64"/>
      </top>
      <bottom style="thin">
        <color rgb="FFB2B2B2"/>
      </bottom>
      <diagonal/>
    </border>
    <border>
      <left style="thin">
        <color rgb="FFB2B2B2"/>
      </left>
      <right style="medium">
        <color indexed="64"/>
      </right>
      <top style="thin">
        <color indexed="64"/>
      </top>
      <bottom style="thin">
        <color rgb="FFB2B2B2"/>
      </bottom>
      <diagonal/>
    </border>
    <border>
      <left style="medium">
        <color indexed="64"/>
      </left>
      <right style="thin">
        <color rgb="FFB2B2B2"/>
      </right>
      <top style="thin">
        <color rgb="FFB2B2B2"/>
      </top>
      <bottom style="thin">
        <color rgb="FFB2B2B2"/>
      </bottom>
      <diagonal/>
    </border>
    <border>
      <left style="medium">
        <color indexed="64"/>
      </left>
      <right style="thin">
        <color rgb="FFB2B2B2"/>
      </right>
      <top style="thin">
        <color rgb="FFB2B2B2"/>
      </top>
      <bottom style="thin">
        <color indexed="64"/>
      </bottom>
      <diagonal/>
    </border>
    <border>
      <left style="thin">
        <color rgb="FFB2B2B2"/>
      </left>
      <right style="medium">
        <color indexed="64"/>
      </right>
      <top style="thin">
        <color rgb="FFB2B2B2"/>
      </top>
      <bottom style="thin">
        <color indexed="64"/>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thin">
        <color rgb="FFB2B2B2"/>
      </top>
      <bottom style="thin">
        <color rgb="FFB2B2B2"/>
      </bottom>
      <diagonal/>
    </border>
    <border>
      <left style="thin">
        <color indexed="64"/>
      </left>
      <right/>
      <top/>
      <bottom style="thin">
        <color rgb="FFB2B2B2"/>
      </bottom>
      <diagonal/>
    </border>
    <border>
      <left/>
      <right style="medium">
        <color indexed="64"/>
      </right>
      <top style="medium">
        <color indexed="64"/>
      </top>
      <bottom style="thin">
        <color indexed="64"/>
      </bottom>
      <diagonal/>
    </border>
    <border>
      <left/>
      <right style="medium">
        <color indexed="64"/>
      </right>
      <top style="thin">
        <color rgb="FFB2B2B2"/>
      </top>
      <bottom style="thin">
        <color rgb="FFB2B2B2"/>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rgb="FFB2B2B2"/>
      </left>
      <right style="thin">
        <color rgb="FFB2B2B2"/>
      </right>
      <top/>
      <bottom style="medium">
        <color indexed="64"/>
      </bottom>
      <diagonal/>
    </border>
    <border>
      <left style="thin">
        <color rgb="FFB2B2B2"/>
      </left>
      <right/>
      <top/>
      <bottom style="medium">
        <color indexed="64"/>
      </bottom>
      <diagonal/>
    </border>
    <border>
      <left style="thin">
        <color rgb="FFB2B2B2"/>
      </left>
      <right style="medium">
        <color indexed="64"/>
      </right>
      <top/>
      <bottom style="medium">
        <color indexed="64"/>
      </bottom>
      <diagonal/>
    </border>
    <border>
      <left style="thin">
        <color indexed="64"/>
      </left>
      <right/>
      <top style="thin">
        <color rgb="FFB2B2B2"/>
      </top>
      <bottom style="thin">
        <color theme="0" tint="-0.24994659260841701"/>
      </bottom>
      <diagonal/>
    </border>
    <border>
      <left/>
      <right/>
      <top style="thin">
        <color rgb="FFB2B2B2"/>
      </top>
      <bottom style="thin">
        <color theme="0" tint="-0.24994659260841701"/>
      </bottom>
      <diagonal/>
    </border>
    <border>
      <left/>
      <right style="thin">
        <color rgb="FFB2B2B2"/>
      </right>
      <top style="thin">
        <color rgb="FFB2B2B2"/>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rgb="FFB2B2B2"/>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rgb="FFB2B2B2"/>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rgb="FFB2B2B2"/>
      </right>
      <top/>
      <bottom style="thin">
        <color theme="0" tint="-0.2499465926084170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rgb="FFB2B2B2"/>
      </right>
      <top style="thin">
        <color indexed="64"/>
      </top>
      <bottom style="thin">
        <color theme="0" tint="-0.24994659260841701"/>
      </bottom>
      <diagonal/>
    </border>
    <border>
      <left style="thin">
        <color rgb="FFB2B2B2"/>
      </left>
      <right style="medium">
        <color indexed="64"/>
      </right>
      <top/>
      <bottom style="thin">
        <color rgb="FFB2B2B2"/>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rgb="FFB2B2B2"/>
      </right>
      <top style="thin">
        <color theme="0" tint="-0.24994659260841701"/>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6" borderId="11" applyNumberFormat="0" applyFont="0" applyAlignment="0" applyProtection="0"/>
    <xf numFmtId="0" fontId="1" fillId="0" borderId="0"/>
    <xf numFmtId="0" fontId="19" fillId="0" borderId="0"/>
    <xf numFmtId="0" fontId="24" fillId="0" borderId="0" applyNumberFormat="0" applyFill="0" applyBorder="0" applyAlignment="0" applyProtection="0"/>
    <xf numFmtId="0" fontId="26" fillId="0" borderId="0"/>
    <xf numFmtId="0" fontId="10" fillId="0" borderId="0" applyNumberFormat="0" applyFill="0" applyBorder="0" applyAlignment="0" applyProtection="0"/>
  </cellStyleXfs>
  <cellXfs count="602">
    <xf numFmtId="0" fontId="0" fillId="0" borderId="0" xfId="0"/>
    <xf numFmtId="0" fontId="4" fillId="5" borderId="8" xfId="0" applyFont="1" applyFill="1" applyBorder="1" applyAlignment="1">
      <alignment vertical="center" wrapText="1"/>
    </xf>
    <xf numFmtId="0" fontId="4" fillId="2" borderId="9" xfId="0" applyFont="1" applyFill="1" applyBorder="1" applyAlignment="1">
      <alignment vertical="center" wrapText="1"/>
    </xf>
    <xf numFmtId="0" fontId="2" fillId="0" borderId="0" xfId="0" applyFont="1" applyAlignment="1">
      <alignment vertical="center"/>
    </xf>
    <xf numFmtId="0" fontId="9" fillId="7" borderId="25" xfId="3" applyFont="1" applyFill="1" applyBorder="1" applyAlignment="1" applyProtection="1">
      <alignment horizontal="left" vertical="center"/>
    </xf>
    <xf numFmtId="14" fontId="0" fillId="0" borderId="0" xfId="0" applyNumberFormat="1"/>
    <xf numFmtId="0" fontId="25" fillId="0" borderId="0" xfId="0" applyFont="1"/>
    <xf numFmtId="0" fontId="25" fillId="0" borderId="0" xfId="0" applyFont="1" applyProtection="1">
      <protection hidden="1"/>
    </xf>
    <xf numFmtId="0" fontId="6" fillId="0" borderId="0" xfId="0" applyFont="1"/>
    <xf numFmtId="164" fontId="29" fillId="6" borderId="57" xfId="3" applyNumberFormat="1" applyFont="1" applyBorder="1" applyAlignment="1" applyProtection="1">
      <alignment horizontal="left"/>
      <protection locked="0"/>
    </xf>
    <xf numFmtId="164" fontId="29" fillId="6" borderId="14" xfId="3" applyNumberFormat="1" applyFont="1" applyBorder="1" applyAlignment="1" applyProtection="1">
      <alignment horizontal="left"/>
      <protection locked="0"/>
    </xf>
    <xf numFmtId="14" fontId="29" fillId="6" borderId="14" xfId="3" applyNumberFormat="1" applyFont="1" applyBorder="1" applyAlignment="1" applyProtection="1">
      <alignment horizontal="left"/>
      <protection locked="0"/>
    </xf>
    <xf numFmtId="14" fontId="29" fillId="6" borderId="14" xfId="3" applyNumberFormat="1" applyFont="1" applyBorder="1" applyAlignment="1" applyProtection="1">
      <alignment horizontal="center"/>
      <protection locked="0"/>
    </xf>
    <xf numFmtId="164" fontId="29" fillId="6" borderId="58" xfId="3" applyNumberFormat="1" applyFont="1" applyBorder="1" applyAlignment="1" applyProtection="1">
      <alignment horizontal="left"/>
      <protection locked="0"/>
    </xf>
    <xf numFmtId="164" fontId="29" fillId="6" borderId="51" xfId="3" applyNumberFormat="1" applyFont="1" applyBorder="1" applyAlignment="1" applyProtection="1">
      <alignment horizontal="left"/>
      <protection locked="0"/>
    </xf>
    <xf numFmtId="14" fontId="29" fillId="6" borderId="51" xfId="3" applyNumberFormat="1" applyFont="1" applyBorder="1" applyAlignment="1" applyProtection="1">
      <alignment horizontal="left"/>
      <protection locked="0"/>
    </xf>
    <xf numFmtId="14" fontId="29" fillId="6" borderId="51" xfId="3" applyNumberFormat="1" applyFont="1" applyBorder="1" applyAlignment="1" applyProtection="1">
      <alignment horizontal="center"/>
      <protection locked="0"/>
    </xf>
    <xf numFmtId="164" fontId="30" fillId="3" borderId="54" xfId="3" applyNumberFormat="1" applyFont="1" applyFill="1" applyBorder="1" applyAlignment="1" applyProtection="1"/>
    <xf numFmtId="164" fontId="30" fillId="3" borderId="55" xfId="3" applyNumberFormat="1" applyFont="1" applyFill="1" applyBorder="1" applyAlignment="1" applyProtection="1"/>
    <xf numFmtId="164" fontId="30" fillId="3" borderId="44" xfId="3" applyNumberFormat="1" applyFont="1" applyFill="1" applyBorder="1" applyAlignment="1" applyProtection="1"/>
    <xf numFmtId="164" fontId="30" fillId="3" borderId="56" xfId="3" applyNumberFormat="1" applyFont="1" applyFill="1" applyBorder="1" applyAlignment="1" applyProtection="1"/>
    <xf numFmtId="165" fontId="29" fillId="6" borderId="1" xfId="2" applyNumberFormat="1" applyFont="1" applyFill="1" applyBorder="1" applyAlignment="1" applyProtection="1">
      <alignment horizontal="center"/>
      <protection locked="0"/>
    </xf>
    <xf numFmtId="164" fontId="29" fillId="6" borderId="1" xfId="3" applyNumberFormat="1" applyFont="1" applyBorder="1" applyAlignment="1" applyProtection="1">
      <alignment horizontal="left"/>
      <protection locked="0"/>
    </xf>
    <xf numFmtId="14" fontId="29" fillId="6" borderId="1" xfId="3" applyNumberFormat="1" applyFont="1" applyBorder="1" applyAlignment="1" applyProtection="1">
      <alignment horizontal="center"/>
      <protection locked="0"/>
    </xf>
    <xf numFmtId="164" fontId="30" fillId="3" borderId="0" xfId="3" applyNumberFormat="1" applyFont="1" applyFill="1" applyBorder="1" applyAlignment="1" applyProtection="1"/>
    <xf numFmtId="167" fontId="29" fillId="3" borderId="1" xfId="3" applyNumberFormat="1" applyFont="1" applyFill="1" applyBorder="1" applyAlignment="1" applyProtection="1">
      <alignment horizontal="left" vertical="center" wrapText="1"/>
    </xf>
    <xf numFmtId="164" fontId="29" fillId="8" borderId="0" xfId="3" applyNumberFormat="1" applyFont="1" applyFill="1" applyBorder="1" applyAlignment="1" applyProtection="1">
      <alignment vertical="center" wrapText="1"/>
    </xf>
    <xf numFmtId="3" fontId="29" fillId="6" borderId="1" xfId="3" applyNumberFormat="1" applyFont="1" applyBorder="1" applyAlignment="1" applyProtection="1">
      <alignment horizontal="right" vertical="center" wrapText="1"/>
      <protection locked="0"/>
    </xf>
    <xf numFmtId="164" fontId="30" fillId="3" borderId="1" xfId="3" applyNumberFormat="1" applyFont="1" applyFill="1" applyBorder="1" applyAlignment="1" applyProtection="1">
      <alignment horizontal="right" vertical="center" wrapText="1"/>
    </xf>
    <xf numFmtId="9" fontId="30" fillId="3" borderId="1" xfId="2" applyFont="1" applyFill="1" applyBorder="1" applyProtection="1"/>
    <xf numFmtId="164" fontId="30" fillId="6" borderId="1" xfId="3" applyNumberFormat="1" applyFont="1" applyBorder="1" applyAlignment="1" applyProtection="1">
      <alignment horizontal="center" vertical="center" wrapText="1"/>
      <protection locked="0"/>
    </xf>
    <xf numFmtId="164" fontId="29" fillId="6" borderId="1" xfId="3" applyNumberFormat="1" applyFont="1" applyBorder="1" applyAlignment="1" applyProtection="1">
      <alignment horizontal="right" vertical="center" wrapText="1"/>
      <protection locked="0"/>
    </xf>
    <xf numFmtId="164" fontId="29" fillId="6" borderId="1" xfId="3" applyNumberFormat="1" applyFont="1" applyBorder="1" applyAlignment="1" applyProtection="1">
      <alignment horizontal="left" vertical="top" wrapText="1"/>
      <protection locked="0"/>
    </xf>
    <xf numFmtId="164" fontId="29" fillId="6" borderId="86" xfId="3" applyNumberFormat="1" applyFont="1" applyBorder="1" applyAlignment="1" applyProtection="1">
      <alignment horizontal="center"/>
      <protection locked="0"/>
    </xf>
    <xf numFmtId="14" fontId="29" fillId="6" borderId="75" xfId="3" applyNumberFormat="1" applyFont="1" applyBorder="1" applyAlignment="1" applyProtection="1">
      <alignment horizontal="center"/>
      <protection locked="0"/>
    </xf>
    <xf numFmtId="164" fontId="29" fillId="6" borderId="75" xfId="3" applyNumberFormat="1" applyFont="1" applyBorder="1" applyAlignment="1" applyProtection="1">
      <alignment horizontal="right"/>
      <protection locked="0"/>
    </xf>
    <xf numFmtId="164" fontId="29" fillId="6" borderId="75" xfId="3" applyNumberFormat="1" applyFont="1" applyBorder="1" applyAlignment="1" applyProtection="1">
      <protection locked="0"/>
    </xf>
    <xf numFmtId="164" fontId="29" fillId="6" borderId="75" xfId="3" applyNumberFormat="1" applyFont="1" applyBorder="1" applyAlignment="1" applyProtection="1">
      <alignment horizontal="center"/>
      <protection locked="0"/>
    </xf>
    <xf numFmtId="164" fontId="29" fillId="6" borderId="87" xfId="3" applyNumberFormat="1" applyFont="1" applyBorder="1" applyAlignment="1" applyProtection="1">
      <protection locked="0"/>
    </xf>
    <xf numFmtId="164" fontId="29" fillId="6" borderId="88" xfId="3" applyNumberFormat="1" applyFont="1" applyBorder="1" applyAlignment="1" applyProtection="1">
      <alignment horizontal="center"/>
      <protection locked="0"/>
    </xf>
    <xf numFmtId="14" fontId="29" fillId="6" borderId="11" xfId="3" applyNumberFormat="1" applyFont="1" applyAlignment="1" applyProtection="1">
      <alignment horizontal="center"/>
      <protection locked="0"/>
    </xf>
    <xf numFmtId="164" fontId="29" fillId="6" borderId="11" xfId="3" applyNumberFormat="1" applyFont="1" applyAlignment="1" applyProtection="1">
      <alignment horizontal="right"/>
      <protection locked="0"/>
    </xf>
    <xf numFmtId="164" fontId="29" fillId="6" borderId="11" xfId="3" applyNumberFormat="1" applyFont="1" applyAlignment="1" applyProtection="1">
      <protection locked="0"/>
    </xf>
    <xf numFmtId="164" fontId="29" fillId="6" borderId="11" xfId="3" applyNumberFormat="1" applyFont="1" applyAlignment="1" applyProtection="1">
      <alignment horizontal="center"/>
      <protection locked="0"/>
    </xf>
    <xf numFmtId="164" fontId="29" fillId="6" borderId="29" xfId="3" applyNumberFormat="1" applyFont="1" applyBorder="1" applyAlignment="1" applyProtection="1">
      <protection locked="0"/>
    </xf>
    <xf numFmtId="164" fontId="29" fillId="6" borderId="89" xfId="3" applyNumberFormat="1" applyFont="1" applyBorder="1" applyAlignment="1" applyProtection="1">
      <alignment horizontal="center"/>
      <protection locked="0"/>
    </xf>
    <xf numFmtId="14" fontId="29" fillId="6" borderId="76" xfId="3" applyNumberFormat="1" applyFont="1" applyBorder="1" applyAlignment="1" applyProtection="1">
      <alignment horizontal="center"/>
      <protection locked="0"/>
    </xf>
    <xf numFmtId="164" fontId="29" fillId="6" borderId="76" xfId="3" applyNumberFormat="1" applyFont="1" applyBorder="1" applyAlignment="1" applyProtection="1">
      <alignment horizontal="right"/>
      <protection locked="0"/>
    </xf>
    <xf numFmtId="164" fontId="29" fillId="6" borderId="76" xfId="3" applyNumberFormat="1" applyFont="1" applyBorder="1" applyAlignment="1" applyProtection="1">
      <protection locked="0"/>
    </xf>
    <xf numFmtId="164" fontId="29" fillId="6" borderId="76" xfId="3" applyNumberFormat="1" applyFont="1" applyBorder="1" applyAlignment="1" applyProtection="1">
      <alignment horizontal="center"/>
      <protection locked="0"/>
    </xf>
    <xf numFmtId="164" fontId="29" fillId="6" borderId="90" xfId="3" applyNumberFormat="1" applyFont="1" applyBorder="1" applyAlignment="1" applyProtection="1">
      <protection locked="0"/>
    </xf>
    <xf numFmtId="166" fontId="29" fillId="6" borderId="1" xfId="3" applyNumberFormat="1" applyFont="1" applyBorder="1" applyAlignment="1" applyProtection="1">
      <alignment horizontal="center" vertical="center"/>
      <protection locked="0"/>
    </xf>
    <xf numFmtId="164" fontId="29" fillId="6" borderId="1" xfId="3" applyNumberFormat="1" applyFont="1" applyBorder="1" applyAlignment="1" applyProtection="1">
      <alignment horizontal="center" vertical="center"/>
      <protection locked="0"/>
    </xf>
    <xf numFmtId="167" fontId="29" fillId="6" borderId="1" xfId="3" applyNumberFormat="1" applyFont="1" applyBorder="1" applyAlignment="1" applyProtection="1">
      <alignment horizontal="center" vertical="center"/>
      <protection locked="0"/>
    </xf>
    <xf numFmtId="167" fontId="29" fillId="3" borderId="1" xfId="3" applyNumberFormat="1" applyFont="1" applyFill="1" applyBorder="1" applyAlignment="1" applyProtection="1">
      <alignment horizontal="center" vertical="center"/>
    </xf>
    <xf numFmtId="0" fontId="8" fillId="3" borderId="0" xfId="3" applyFont="1" applyFill="1" applyBorder="1" applyAlignment="1" applyProtection="1">
      <alignment horizontal="center"/>
    </xf>
    <xf numFmtId="0" fontId="10" fillId="3" borderId="34" xfId="0" applyFont="1" applyFill="1" applyBorder="1"/>
    <xf numFmtId="9" fontId="8" fillId="3" borderId="60" xfId="2" applyFont="1" applyFill="1" applyBorder="1" applyAlignment="1" applyProtection="1"/>
    <xf numFmtId="164" fontId="6" fillId="6" borderId="37" xfId="3" applyNumberFormat="1" applyFont="1" applyBorder="1" applyAlignment="1" applyProtection="1">
      <alignment horizontal="center"/>
      <protection locked="0"/>
    </xf>
    <xf numFmtId="9" fontId="8" fillId="3" borderId="1" xfId="2" applyFont="1" applyFill="1" applyBorder="1" applyAlignment="1" applyProtection="1">
      <alignment horizontal="center"/>
    </xf>
    <xf numFmtId="9" fontId="6" fillId="3" borderId="1" xfId="2" applyFont="1" applyFill="1" applyBorder="1" applyAlignment="1" applyProtection="1">
      <alignment horizontal="center"/>
    </xf>
    <xf numFmtId="9" fontId="8" fillId="3" borderId="12" xfId="2" applyFont="1" applyFill="1" applyBorder="1" applyAlignment="1" applyProtection="1">
      <alignment horizontal="center"/>
    </xf>
    <xf numFmtId="0" fontId="8" fillId="3" borderId="22" xfId="0" applyFont="1" applyFill="1" applyBorder="1"/>
    <xf numFmtId="0" fontId="8" fillId="3" borderId="1" xfId="0" applyFont="1" applyFill="1" applyBorder="1" applyAlignment="1">
      <alignment horizontal="center"/>
    </xf>
    <xf numFmtId="0" fontId="6" fillId="3" borderId="22" xfId="4" applyFont="1" applyFill="1" applyBorder="1" applyAlignment="1">
      <alignment horizontal="left" wrapText="1"/>
    </xf>
    <xf numFmtId="0" fontId="10" fillId="3" borderId="22" xfId="4" applyFont="1" applyFill="1" applyBorder="1" applyAlignment="1">
      <alignment horizontal="left" wrapText="1"/>
    </xf>
    <xf numFmtId="0" fontId="22" fillId="3" borderId="22" xfId="4" applyFont="1" applyFill="1" applyBorder="1" applyAlignment="1">
      <alignment horizontal="left" wrapText="1"/>
    </xf>
    <xf numFmtId="0" fontId="10" fillId="3" borderId="38" xfId="4" applyFont="1" applyFill="1" applyBorder="1" applyAlignment="1">
      <alignment horizontal="left" wrapText="1"/>
    </xf>
    <xf numFmtId="0" fontId="6" fillId="3" borderId="46" xfId="4" applyFont="1" applyFill="1" applyBorder="1" applyAlignment="1">
      <alignment horizontal="left" wrapText="1"/>
    </xf>
    <xf numFmtId="0" fontId="6" fillId="3" borderId="34" xfId="4" applyFont="1" applyFill="1" applyBorder="1" applyAlignment="1">
      <alignment horizontal="left" wrapText="1"/>
    </xf>
    <xf numFmtId="0" fontId="10" fillId="3" borderId="38" xfId="0" applyFont="1" applyFill="1" applyBorder="1" applyAlignment="1">
      <alignment vertical="center" wrapText="1"/>
    </xf>
    <xf numFmtId="0" fontId="10" fillId="3" borderId="48" xfId="0" applyFont="1" applyFill="1" applyBorder="1" applyAlignment="1">
      <alignment vertical="center" wrapText="1"/>
    </xf>
    <xf numFmtId="0" fontId="10" fillId="3" borderId="34"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9" fillId="3" borderId="17" xfId="3" applyFont="1" applyFill="1" applyBorder="1" applyAlignment="1" applyProtection="1"/>
    <xf numFmtId="0" fontId="17" fillId="3" borderId="25" xfId="3" applyFont="1" applyFill="1" applyBorder="1" applyAlignment="1" applyProtection="1">
      <alignment horizontal="left" vertical="center" wrapText="1" readingOrder="1"/>
    </xf>
    <xf numFmtId="0" fontId="17" fillId="3" borderId="25" xfId="3" applyFont="1" applyFill="1" applyBorder="1" applyAlignment="1" applyProtection="1">
      <alignment vertical="center" wrapText="1"/>
    </xf>
    <xf numFmtId="2" fontId="10" fillId="3" borderId="12" xfId="3" applyNumberFormat="1" applyFont="1" applyFill="1" applyBorder="1" applyAlignment="1" applyProtection="1"/>
    <xf numFmtId="164" fontId="29" fillId="3" borderId="17" xfId="3" applyNumberFormat="1" applyFont="1" applyFill="1" applyBorder="1" applyAlignment="1" applyProtection="1">
      <alignment horizontal="left" vertical="center" wrapText="1"/>
    </xf>
    <xf numFmtId="168" fontId="8" fillId="3" borderId="60" xfId="3" applyNumberFormat="1" applyFont="1" applyFill="1" applyBorder="1" applyAlignment="1" applyProtection="1">
      <alignment horizontal="right"/>
    </xf>
    <xf numFmtId="168" fontId="8" fillId="3" borderId="1" xfId="1" applyNumberFormat="1" applyFont="1" applyFill="1" applyBorder="1" applyAlignment="1" applyProtection="1"/>
    <xf numFmtId="168" fontId="6" fillId="3" borderId="1" xfId="3" applyNumberFormat="1" applyFont="1" applyFill="1" applyBorder="1" applyAlignment="1" applyProtection="1"/>
    <xf numFmtId="168" fontId="8" fillId="3" borderId="60" xfId="3" applyNumberFormat="1" applyFont="1" applyFill="1" applyBorder="1" applyAlignment="1" applyProtection="1"/>
    <xf numFmtId="168" fontId="8" fillId="3" borderId="60" xfId="3" applyNumberFormat="1" applyFont="1" applyFill="1" applyBorder="1" applyAlignment="1" applyProtection="1">
      <alignment horizontal="center"/>
    </xf>
    <xf numFmtId="168" fontId="8" fillId="3" borderId="23" xfId="3" applyNumberFormat="1" applyFont="1" applyFill="1" applyBorder="1" applyAlignment="1" applyProtection="1">
      <alignment horizontal="center"/>
    </xf>
    <xf numFmtId="168" fontId="6" fillId="3" borderId="23" xfId="3" applyNumberFormat="1" applyFont="1" applyFill="1" applyBorder="1" applyAlignment="1" applyProtection="1">
      <alignment horizontal="center"/>
    </xf>
    <xf numFmtId="168" fontId="6" fillId="3" borderId="1" xfId="3" applyNumberFormat="1" applyFont="1" applyFill="1" applyBorder="1" applyAlignment="1" applyProtection="1">
      <alignment horizontal="left"/>
    </xf>
    <xf numFmtId="168" fontId="6" fillId="3" borderId="23" xfId="3" applyNumberFormat="1" applyFont="1" applyFill="1" applyBorder="1" applyAlignment="1" applyProtection="1">
      <alignment horizontal="left"/>
    </xf>
    <xf numFmtId="168" fontId="8" fillId="3" borderId="1" xfId="3" applyNumberFormat="1" applyFont="1" applyFill="1" applyBorder="1" applyAlignment="1" applyProtection="1">
      <alignment horizontal="left"/>
    </xf>
    <xf numFmtId="168" fontId="8" fillId="3" borderId="23" xfId="3" applyNumberFormat="1" applyFont="1" applyFill="1" applyBorder="1" applyAlignment="1" applyProtection="1">
      <alignment horizontal="left"/>
    </xf>
    <xf numFmtId="0" fontId="8" fillId="3" borderId="20" xfId="4" applyFont="1" applyFill="1" applyBorder="1" applyAlignment="1">
      <alignment horizontal="left" wrapText="1"/>
    </xf>
    <xf numFmtId="0" fontId="21" fillId="0" borderId="0" xfId="0" applyFont="1"/>
    <xf numFmtId="0" fontId="0" fillId="3" borderId="0" xfId="0" applyFill="1"/>
    <xf numFmtId="0" fontId="0" fillId="12" borderId="1" xfId="0" applyFill="1" applyBorder="1" applyAlignment="1">
      <alignment horizontal="center" vertical="center" wrapText="1"/>
    </xf>
    <xf numFmtId="0" fontId="41" fillId="12" borderId="1" xfId="0" applyFont="1" applyFill="1" applyBorder="1" applyAlignment="1">
      <alignment horizontal="center" wrapText="1"/>
    </xf>
    <xf numFmtId="0" fontId="41" fillId="12" borderId="1" xfId="0" applyFont="1" applyFill="1" applyBorder="1" applyAlignment="1">
      <alignment horizontal="center" vertical="center" wrapText="1"/>
    </xf>
    <xf numFmtId="0" fontId="41" fillId="12" borderId="7" xfId="0" applyFont="1" applyFill="1" applyBorder="1" applyAlignment="1">
      <alignment horizontal="center" vertical="center" wrapText="1"/>
    </xf>
    <xf numFmtId="0" fontId="41" fillId="12" borderId="0" xfId="0" applyFont="1" applyFill="1" applyAlignment="1">
      <alignment horizontal="center" vertical="center" wrapText="1"/>
    </xf>
    <xf numFmtId="0" fontId="0" fillId="0" borderId="0" xfId="0" applyAlignment="1">
      <alignment wrapText="1"/>
    </xf>
    <xf numFmtId="9" fontId="0" fillId="0" borderId="0" xfId="2" applyFont="1" applyProtection="1"/>
    <xf numFmtId="49" fontId="10" fillId="0" borderId="1" xfId="0" applyNumberFormat="1" applyFont="1" applyBorder="1" applyAlignment="1">
      <alignment horizontal="right"/>
    </xf>
    <xf numFmtId="172" fontId="0" fillId="0" borderId="1" xfId="0" applyNumberFormat="1" applyBorder="1"/>
    <xf numFmtId="0" fontId="0" fillId="0" borderId="1" xfId="0" applyBorder="1"/>
    <xf numFmtId="49" fontId="41" fillId="0" borderId="1" xfId="0" applyNumberFormat="1" applyFont="1" applyBorder="1" applyAlignment="1">
      <alignment horizontal="right"/>
    </xf>
    <xf numFmtId="172" fontId="41" fillId="0" borderId="1" xfId="0" applyNumberFormat="1" applyFont="1" applyBorder="1"/>
    <xf numFmtId="0" fontId="41" fillId="0" borderId="1" xfId="0" applyFont="1" applyBorder="1"/>
    <xf numFmtId="0" fontId="41" fillId="0" borderId="1" xfId="0" applyFont="1" applyBorder="1" applyAlignment="1">
      <alignment horizontal="center"/>
    </xf>
    <xf numFmtId="9" fontId="0" fillId="0" borderId="1" xfId="2" applyFont="1" applyBorder="1" applyProtection="1"/>
    <xf numFmtId="0" fontId="44" fillId="13" borderId="0" xfId="0" applyFont="1" applyFill="1"/>
    <xf numFmtId="0" fontId="10" fillId="0" borderId="1" xfId="0" applyFont="1" applyBorder="1"/>
    <xf numFmtId="0" fontId="14" fillId="0" borderId="0" xfId="0" applyFont="1"/>
    <xf numFmtId="171" fontId="0" fillId="0" borderId="0" xfId="0" applyNumberFormat="1"/>
    <xf numFmtId="0" fontId="9" fillId="0" borderId="0" xfId="0" applyFont="1"/>
    <xf numFmtId="0" fontId="8" fillId="3" borderId="20" xfId="4" applyFont="1" applyFill="1" applyBorder="1" applyAlignment="1">
      <alignment wrapText="1"/>
    </xf>
    <xf numFmtId="0" fontId="8" fillId="3" borderId="3" xfId="4" applyFont="1" applyFill="1" applyBorder="1" applyAlignment="1">
      <alignment wrapText="1"/>
    </xf>
    <xf numFmtId="0" fontId="8" fillId="3" borderId="1" xfId="4" applyFont="1" applyFill="1" applyBorder="1" applyAlignment="1">
      <alignment horizontal="center" wrapText="1"/>
    </xf>
    <xf numFmtId="0" fontId="6" fillId="3" borderId="20" xfId="4" applyFont="1" applyFill="1" applyBorder="1" applyAlignment="1">
      <alignment wrapText="1"/>
    </xf>
    <xf numFmtId="0" fontId="6" fillId="3" borderId="3" xfId="4" applyFont="1" applyFill="1" applyBorder="1" applyAlignment="1">
      <alignment wrapText="1"/>
    </xf>
    <xf numFmtId="0" fontId="8" fillId="0" borderId="0" xfId="0" applyFont="1"/>
    <xf numFmtId="0" fontId="6" fillId="3" borderId="63" xfId="4" applyFont="1" applyFill="1" applyBorder="1" applyAlignment="1">
      <alignment wrapText="1"/>
    </xf>
    <xf numFmtId="0" fontId="6" fillId="3" borderId="64" xfId="4" applyFont="1" applyFill="1" applyBorder="1" applyAlignment="1">
      <alignment wrapText="1"/>
    </xf>
    <xf numFmtId="0" fontId="8" fillId="3" borderId="31" xfId="4" applyFont="1" applyFill="1" applyBorder="1" applyAlignment="1">
      <alignment wrapText="1"/>
    </xf>
    <xf numFmtId="0" fontId="8" fillId="3" borderId="44" xfId="4" applyFont="1" applyFill="1" applyBorder="1" applyAlignment="1">
      <alignment wrapText="1"/>
    </xf>
    <xf numFmtId="0" fontId="7" fillId="3" borderId="32" xfId="0" applyFont="1" applyFill="1" applyBorder="1"/>
    <xf numFmtId="0" fontId="7" fillId="3" borderId="0" xfId="0" applyFont="1" applyFill="1" applyAlignment="1">
      <alignment horizontal="center"/>
    </xf>
    <xf numFmtId="0" fontId="6" fillId="3" borderId="0" xfId="0" applyFont="1" applyFill="1"/>
    <xf numFmtId="0" fontId="17" fillId="3" borderId="0" xfId="0" applyFont="1" applyFill="1" applyAlignment="1">
      <alignment wrapText="1"/>
    </xf>
    <xf numFmtId="0" fontId="10" fillId="3" borderId="20" xfId="0" applyFont="1" applyFill="1" applyBorder="1" applyAlignment="1">
      <alignment vertical="center" wrapText="1"/>
    </xf>
    <xf numFmtId="0" fontId="10" fillId="3" borderId="25" xfId="0" applyFont="1" applyFill="1" applyBorder="1" applyAlignment="1">
      <alignment horizontal="center" wrapText="1"/>
    </xf>
    <xf numFmtId="0" fontId="8" fillId="7" borderId="22" xfId="4" applyFont="1" applyFill="1" applyBorder="1" applyAlignment="1">
      <alignment wrapText="1"/>
    </xf>
    <xf numFmtId="0" fontId="8" fillId="7" borderId="2" xfId="4" applyFont="1" applyFill="1" applyBorder="1" applyAlignment="1">
      <alignment horizontal="center" wrapText="1"/>
    </xf>
    <xf numFmtId="0" fontId="8" fillId="7" borderId="20" xfId="4" applyFont="1" applyFill="1" applyBorder="1" applyAlignment="1">
      <alignment horizontal="left" wrapText="1"/>
    </xf>
    <xf numFmtId="0" fontId="8" fillId="7" borderId="1" xfId="4" quotePrefix="1" applyFont="1" applyFill="1" applyBorder="1" applyAlignment="1">
      <alignment horizontal="center" wrapText="1"/>
    </xf>
    <xf numFmtId="0" fontId="10" fillId="7" borderId="22" xfId="4" applyFont="1" applyFill="1" applyBorder="1" applyAlignment="1">
      <alignment horizontal="left" wrapText="1"/>
    </xf>
    <xf numFmtId="0" fontId="10" fillId="7" borderId="1" xfId="5" quotePrefix="1" applyFont="1" applyFill="1" applyBorder="1" applyAlignment="1">
      <alignment horizontal="center" vertical="center" wrapText="1"/>
    </xf>
    <xf numFmtId="0" fontId="6" fillId="7" borderId="22" xfId="4" applyFont="1" applyFill="1" applyBorder="1" applyAlignment="1">
      <alignment horizontal="left" wrapText="1"/>
    </xf>
    <xf numFmtId="0" fontId="10" fillId="7" borderId="2" xfId="4" applyFont="1" applyFill="1" applyBorder="1" applyAlignment="1">
      <alignment horizontal="center" wrapText="1"/>
    </xf>
    <xf numFmtId="0" fontId="10" fillId="7" borderId="3" xfId="4" applyFont="1" applyFill="1" applyBorder="1" applyAlignment="1">
      <alignment horizontal="center" wrapText="1"/>
    </xf>
    <xf numFmtId="0" fontId="6" fillId="7" borderId="1" xfId="4" applyFont="1" applyFill="1" applyBorder="1" applyAlignment="1">
      <alignment horizontal="center" wrapText="1"/>
    </xf>
    <xf numFmtId="0" fontId="8" fillId="7" borderId="22" xfId="4" applyFont="1" applyFill="1" applyBorder="1" applyAlignment="1">
      <alignment horizontal="left" wrapText="1"/>
    </xf>
    <xf numFmtId="0" fontId="8" fillId="7" borderId="1" xfId="4" applyFont="1" applyFill="1" applyBorder="1" applyAlignment="1">
      <alignment horizontal="center" wrapText="1"/>
    </xf>
    <xf numFmtId="0" fontId="10" fillId="7" borderId="1" xfId="4" applyFont="1" applyFill="1" applyBorder="1" applyAlignment="1">
      <alignment horizontal="center" wrapText="1"/>
    </xf>
    <xf numFmtId="0" fontId="8" fillId="7" borderId="30" xfId="4" applyFont="1" applyFill="1" applyBorder="1" applyAlignment="1">
      <alignment horizontal="left" wrapText="1"/>
    </xf>
    <xf numFmtId="0" fontId="8" fillId="7" borderId="25" xfId="4" applyFont="1" applyFill="1" applyBorder="1" applyAlignment="1">
      <alignment horizontal="center" wrapText="1"/>
    </xf>
    <xf numFmtId="0" fontId="8" fillId="7" borderId="32" xfId="4" applyFont="1" applyFill="1" applyBorder="1" applyAlignment="1">
      <alignment horizontal="left" wrapText="1"/>
    </xf>
    <xf numFmtId="0" fontId="8" fillId="7" borderId="0" xfId="4" applyFont="1" applyFill="1" applyAlignment="1">
      <alignment horizontal="center" wrapText="1"/>
    </xf>
    <xf numFmtId="0" fontId="20" fillId="7" borderId="0" xfId="4" applyFont="1" applyFill="1" applyAlignment="1">
      <alignment horizontal="left" vertical="center" wrapText="1"/>
    </xf>
    <xf numFmtId="0" fontId="7" fillId="7" borderId="0" xfId="4" applyFont="1" applyFill="1" applyAlignment="1">
      <alignment vertical="center" wrapText="1"/>
    </xf>
    <xf numFmtId="0" fontId="9" fillId="7" borderId="43" xfId="4" applyFont="1" applyFill="1" applyBorder="1" applyAlignment="1">
      <alignment wrapText="1"/>
    </xf>
    <xf numFmtId="0" fontId="9" fillId="7" borderId="35" xfId="4" applyFont="1" applyFill="1" applyBorder="1" applyAlignment="1">
      <alignment horizontal="center" wrapText="1"/>
    </xf>
    <xf numFmtId="0" fontId="20" fillId="7" borderId="35" xfId="4" applyFont="1" applyFill="1" applyBorder="1" applyAlignment="1">
      <alignment horizontal="left" vertical="center" wrapText="1"/>
    </xf>
    <xf numFmtId="0" fontId="7" fillId="7" borderId="35" xfId="4" applyFont="1" applyFill="1" applyBorder="1" applyAlignment="1">
      <alignment horizontal="center" wrapText="1"/>
    </xf>
    <xf numFmtId="0" fontId="6" fillId="0" borderId="0" xfId="0" applyFont="1" applyAlignment="1">
      <alignment horizontal="center"/>
    </xf>
    <xf numFmtId="0" fontId="10" fillId="3" borderId="38" xfId="0" applyFont="1" applyFill="1" applyBorder="1"/>
    <xf numFmtId="0" fontId="6" fillId="3" borderId="0" xfId="0" applyFont="1" applyFill="1" applyAlignment="1">
      <alignment horizontal="center"/>
    </xf>
    <xf numFmtId="164" fontId="6" fillId="3" borderId="60" xfId="3" applyNumberFormat="1" applyFont="1" applyFill="1" applyBorder="1" applyAlignment="1" applyProtection="1"/>
    <xf numFmtId="0" fontId="6" fillId="3" borderId="63" xfId="0" applyFont="1" applyFill="1" applyBorder="1"/>
    <xf numFmtId="0" fontId="6" fillId="3" borderId="0" xfId="0" applyFont="1" applyFill="1" applyAlignment="1">
      <alignment horizontal="right"/>
    </xf>
    <xf numFmtId="0" fontId="8" fillId="3" borderId="23" xfId="4" applyFont="1" applyFill="1" applyBorder="1" applyAlignment="1">
      <alignment horizontal="center" wrapText="1"/>
    </xf>
    <xf numFmtId="0" fontId="8" fillId="3" borderId="22" xfId="4" applyFont="1" applyFill="1" applyBorder="1" applyAlignment="1">
      <alignment horizontal="center" wrapText="1"/>
    </xf>
    <xf numFmtId="0" fontId="8" fillId="3" borderId="1" xfId="4" quotePrefix="1" applyFont="1" applyFill="1" applyBorder="1" applyAlignment="1">
      <alignment horizontal="center" wrapText="1"/>
    </xf>
    <xf numFmtId="0" fontId="10" fillId="3" borderId="20" xfId="4" applyFont="1" applyFill="1" applyBorder="1" applyAlignment="1">
      <alignment horizontal="left" wrapText="1"/>
    </xf>
    <xf numFmtId="0" fontId="13" fillId="3" borderId="1" xfId="5" quotePrefix="1" applyFont="1" applyFill="1" applyBorder="1" applyAlignment="1">
      <alignment horizontal="center" vertical="center" wrapText="1"/>
    </xf>
    <xf numFmtId="0" fontId="10" fillId="3" borderId="1" xfId="5" quotePrefix="1" applyFont="1" applyFill="1" applyBorder="1" applyAlignment="1">
      <alignment horizontal="center" vertical="center" wrapText="1"/>
    </xf>
    <xf numFmtId="0" fontId="6" fillId="3" borderId="20" xfId="4" applyFont="1" applyFill="1" applyBorder="1" applyAlignment="1">
      <alignment horizontal="left" wrapText="1"/>
    </xf>
    <xf numFmtId="0" fontId="13" fillId="3" borderId="1" xfId="4" applyFont="1" applyFill="1" applyBorder="1" applyAlignment="1">
      <alignment horizontal="center" wrapText="1"/>
    </xf>
    <xf numFmtId="0" fontId="10" fillId="3" borderId="1" xfId="4" applyFont="1" applyFill="1" applyBorder="1" applyAlignment="1">
      <alignment horizontal="center" wrapText="1"/>
    </xf>
    <xf numFmtId="0" fontId="6" fillId="3" borderId="1" xfId="4" applyFont="1" applyFill="1" applyBorder="1" applyAlignment="1">
      <alignment horizontal="center" wrapText="1"/>
    </xf>
    <xf numFmtId="0" fontId="8" fillId="3" borderId="49" xfId="4" applyFont="1" applyFill="1" applyBorder="1" applyAlignment="1">
      <alignment horizontal="center" wrapText="1"/>
    </xf>
    <xf numFmtId="0" fontId="8" fillId="3" borderId="60" xfId="4" applyFont="1" applyFill="1" applyBorder="1" applyAlignment="1">
      <alignment horizontal="center" wrapText="1"/>
    </xf>
    <xf numFmtId="0" fontId="8" fillId="3" borderId="60" xfId="4" applyFont="1" applyFill="1" applyBorder="1" applyAlignment="1">
      <alignment wrapText="1"/>
    </xf>
    <xf numFmtId="0" fontId="8" fillId="3" borderId="0" xfId="4" applyFont="1" applyFill="1" applyAlignment="1">
      <alignment wrapText="1"/>
    </xf>
    <xf numFmtId="0" fontId="8" fillId="3" borderId="6" xfId="4" applyFont="1" applyFill="1" applyBorder="1" applyAlignment="1">
      <alignment horizontal="center" wrapText="1"/>
    </xf>
    <xf numFmtId="0" fontId="7" fillId="3" borderId="0" xfId="4" applyFont="1" applyFill="1" applyAlignment="1">
      <alignment horizontal="left" wrapText="1"/>
    </xf>
    <xf numFmtId="0" fontId="7" fillId="3" borderId="0" xfId="4" applyFont="1" applyFill="1" applyAlignment="1">
      <alignment horizontal="center" wrapText="1"/>
    </xf>
    <xf numFmtId="168" fontId="6" fillId="3" borderId="0" xfId="0" applyNumberFormat="1" applyFont="1" applyFill="1"/>
    <xf numFmtId="0" fontId="8" fillId="3" borderId="42" xfId="4" applyFont="1" applyFill="1" applyBorder="1" applyAlignment="1">
      <alignment wrapText="1"/>
    </xf>
    <xf numFmtId="0" fontId="8" fillId="3" borderId="4" xfId="4" applyFont="1" applyFill="1" applyBorder="1" applyAlignment="1">
      <alignment wrapText="1"/>
    </xf>
    <xf numFmtId="0" fontId="7" fillId="3" borderId="4" xfId="4" applyFont="1" applyFill="1" applyBorder="1" applyAlignment="1">
      <alignment horizontal="left" wrapText="1"/>
    </xf>
    <xf numFmtId="0" fontId="7" fillId="3" borderId="4" xfId="4" applyFont="1" applyFill="1" applyBorder="1" applyAlignment="1">
      <alignment horizontal="center" wrapText="1"/>
    </xf>
    <xf numFmtId="168" fontId="6" fillId="6" borderId="11" xfId="3" applyNumberFormat="1" applyFont="1" applyAlignment="1" applyProtection="1">
      <alignment horizontal="left"/>
      <protection locked="0"/>
    </xf>
    <xf numFmtId="168" fontId="6" fillId="6" borderId="29" xfId="3" applyNumberFormat="1" applyFont="1" applyBorder="1" applyAlignment="1" applyProtection="1">
      <alignment horizontal="left"/>
      <protection locked="0"/>
    </xf>
    <xf numFmtId="0" fontId="8" fillId="3" borderId="1" xfId="4" applyFont="1" applyFill="1" applyBorder="1" applyAlignment="1" applyProtection="1">
      <alignment horizontal="center" wrapText="1"/>
      <protection locked="0"/>
    </xf>
    <xf numFmtId="168" fontId="8" fillId="3" borderId="1" xfId="3" applyNumberFormat="1" applyFont="1" applyFill="1" applyBorder="1" applyAlignment="1" applyProtection="1">
      <alignment horizontal="left"/>
      <protection locked="0"/>
    </xf>
    <xf numFmtId="168" fontId="8" fillId="3" borderId="23" xfId="3" applyNumberFormat="1" applyFont="1" applyFill="1" applyBorder="1" applyAlignment="1" applyProtection="1">
      <alignment horizontal="left"/>
      <protection locked="0"/>
    </xf>
    <xf numFmtId="0" fontId="31" fillId="0" borderId="0" xfId="0" applyFont="1"/>
    <xf numFmtId="9" fontId="29" fillId="3" borderId="7" xfId="2" applyFont="1" applyFill="1" applyBorder="1" applyAlignment="1" applyProtection="1">
      <alignment vertical="center" wrapText="1"/>
    </xf>
    <xf numFmtId="9" fontId="29" fillId="3" borderId="17" xfId="2" applyFont="1" applyFill="1" applyBorder="1" applyAlignment="1" applyProtection="1">
      <alignment vertical="center" wrapText="1"/>
    </xf>
    <xf numFmtId="4" fontId="29" fillId="3" borderId="17" xfId="2" applyNumberFormat="1" applyFont="1" applyFill="1" applyBorder="1" applyAlignment="1" applyProtection="1">
      <alignment vertical="center" wrapText="1"/>
    </xf>
    <xf numFmtId="164" fontId="29" fillId="3" borderId="7" xfId="3" applyNumberFormat="1" applyFont="1" applyFill="1" applyBorder="1" applyAlignment="1" applyProtection="1">
      <alignment vertical="center" wrapText="1"/>
    </xf>
    <xf numFmtId="164" fontId="29" fillId="3" borderId="1" xfId="3" applyNumberFormat="1" applyFont="1" applyFill="1" applyBorder="1" applyAlignment="1" applyProtection="1">
      <alignment horizontal="left" vertical="center" wrapText="1"/>
    </xf>
    <xf numFmtId="9" fontId="29" fillId="3" borderId="1" xfId="2" applyFont="1" applyFill="1" applyBorder="1" applyAlignment="1" applyProtection="1">
      <alignment horizontal="right" vertical="center" wrapText="1"/>
    </xf>
    <xf numFmtId="0" fontId="35" fillId="0" borderId="0" xfId="0" applyFont="1" applyAlignment="1">
      <alignment vertical="center"/>
    </xf>
    <xf numFmtId="4" fontId="31" fillId="0" borderId="0" xfId="0" applyNumberFormat="1" applyFont="1"/>
    <xf numFmtId="0" fontId="23" fillId="0" borderId="0" xfId="0" applyFont="1" applyAlignment="1">
      <alignment vertical="center"/>
    </xf>
    <xf numFmtId="4" fontId="0" fillId="0" borderId="0" xfId="0" applyNumberFormat="1"/>
    <xf numFmtId="0" fontId="3" fillId="0" borderId="0" xfId="0" applyFont="1"/>
    <xf numFmtId="0" fontId="31" fillId="0" borderId="0" xfId="0" applyFont="1" applyAlignment="1">
      <alignment vertical="center"/>
    </xf>
    <xf numFmtId="0" fontId="31" fillId="8" borderId="0" xfId="0" applyFont="1" applyFill="1"/>
    <xf numFmtId="0" fontId="29" fillId="3" borderId="34" xfId="0" applyFont="1" applyFill="1" applyBorder="1"/>
    <xf numFmtId="0" fontId="29" fillId="0" borderId="0" xfId="0" applyFont="1"/>
    <xf numFmtId="0" fontId="29" fillId="3" borderId="22" xfId="0" applyFont="1" applyFill="1" applyBorder="1" applyAlignment="1">
      <alignment horizontal="left" vertical="center" wrapText="1"/>
    </xf>
    <xf numFmtId="0" fontId="30" fillId="3" borderId="22" xfId="0" applyFont="1" applyFill="1" applyBorder="1" applyAlignment="1">
      <alignment vertical="center" wrapText="1"/>
    </xf>
    <xf numFmtId="0" fontId="30" fillId="3" borderId="2"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32" fillId="0" borderId="0" xfId="0" applyFont="1"/>
    <xf numFmtId="0" fontId="30" fillId="3" borderId="48" xfId="4" applyFont="1" applyFill="1" applyBorder="1" applyAlignment="1">
      <alignment horizontal="left" wrapText="1"/>
    </xf>
    <xf numFmtId="0" fontId="31" fillId="3" borderId="32" xfId="0" applyFont="1" applyFill="1" applyBorder="1"/>
    <xf numFmtId="0" fontId="31" fillId="3" borderId="0" xfId="0" applyFont="1" applyFill="1"/>
    <xf numFmtId="0" fontId="31" fillId="3" borderId="33" xfId="0" applyFont="1" applyFill="1" applyBorder="1"/>
    <xf numFmtId="0" fontId="32" fillId="3" borderId="32" xfId="0" applyFont="1" applyFill="1" applyBorder="1" applyAlignment="1">
      <alignment wrapText="1"/>
    </xf>
    <xf numFmtId="0" fontId="30" fillId="3" borderId="0" xfId="0" applyFont="1" applyFill="1" applyAlignment="1">
      <alignment horizontal="center" vertical="center" wrapText="1"/>
    </xf>
    <xf numFmtId="0" fontId="30" fillId="3" borderId="33" xfId="0" applyFont="1" applyFill="1" applyBorder="1" applyAlignment="1">
      <alignment horizontal="center" vertical="center" wrapText="1"/>
    </xf>
    <xf numFmtId="0" fontId="32" fillId="3" borderId="0" xfId="0" applyFont="1" applyFill="1" applyAlignment="1">
      <alignment horizontal="left" vertical="center" wrapText="1"/>
    </xf>
    <xf numFmtId="0" fontId="30" fillId="3" borderId="32" xfId="4" applyFont="1" applyFill="1" applyBorder="1" applyAlignment="1">
      <alignment vertical="center" wrapText="1"/>
    </xf>
    <xf numFmtId="0" fontId="30" fillId="3" borderId="0" xfId="4" applyFont="1" applyFill="1" applyAlignment="1">
      <alignment vertical="center" wrapText="1"/>
    </xf>
    <xf numFmtId="14" fontId="30" fillId="3" borderId="1" xfId="4" applyNumberFormat="1" applyFont="1" applyFill="1" applyBorder="1" applyAlignment="1">
      <alignment horizontal="center" vertical="center" wrapText="1"/>
    </xf>
    <xf numFmtId="0" fontId="31" fillId="3" borderId="35" xfId="0" applyFont="1" applyFill="1" applyBorder="1"/>
    <xf numFmtId="170" fontId="30" fillId="11" borderId="72" xfId="0" applyNumberFormat="1" applyFont="1" applyFill="1" applyBorder="1" applyAlignment="1">
      <alignment horizontal="right" wrapText="1"/>
    </xf>
    <xf numFmtId="170" fontId="30" fillId="11" borderId="72" xfId="0" applyNumberFormat="1" applyFont="1" applyFill="1" applyBorder="1" applyAlignment="1">
      <alignment horizontal="center" wrapText="1"/>
    </xf>
    <xf numFmtId="170" fontId="30" fillId="11" borderId="72" xfId="0" applyNumberFormat="1" applyFont="1" applyFill="1" applyBorder="1" applyAlignment="1">
      <alignment horizontal="center" vertical="center" wrapText="1"/>
    </xf>
    <xf numFmtId="170" fontId="30" fillId="11" borderId="92" xfId="0" applyNumberFormat="1" applyFont="1" applyFill="1" applyBorder="1" applyAlignment="1">
      <alignment horizontal="right" wrapText="1"/>
    </xf>
    <xf numFmtId="9" fontId="30" fillId="11" borderId="94" xfId="2" applyFont="1" applyFill="1" applyBorder="1" applyAlignment="1" applyProtection="1">
      <alignment horizontal="right" wrapText="1"/>
    </xf>
    <xf numFmtId="169" fontId="0" fillId="0" borderId="0" xfId="0" applyNumberFormat="1"/>
    <xf numFmtId="0" fontId="39" fillId="3" borderId="0" xfId="0" applyFont="1" applyFill="1" applyAlignment="1">
      <alignment horizontal="center"/>
    </xf>
    <xf numFmtId="0" fontId="39" fillId="3" borderId="33" xfId="0" applyFont="1" applyFill="1" applyBorder="1" applyAlignment="1">
      <alignment horizontal="center"/>
    </xf>
    <xf numFmtId="164" fontId="29" fillId="3" borderId="1" xfId="3" applyNumberFormat="1" applyFont="1" applyFill="1" applyBorder="1" applyAlignment="1" applyProtection="1">
      <alignment horizontal="center" vertical="center"/>
    </xf>
    <xf numFmtId="0" fontId="15" fillId="7" borderId="22" xfId="0" applyFont="1" applyFill="1" applyBorder="1" applyAlignment="1">
      <alignment vertical="center" wrapText="1"/>
    </xf>
    <xf numFmtId="0" fontId="15" fillId="7" borderId="1" xfId="0" applyFont="1" applyFill="1" applyBorder="1" applyAlignment="1">
      <alignment horizontal="center" vertical="center" wrapText="1"/>
    </xf>
    <xf numFmtId="0" fontId="15" fillId="7" borderId="23" xfId="0" applyFont="1" applyFill="1" applyBorder="1" applyAlignment="1">
      <alignment horizontal="center" vertical="center"/>
    </xf>
    <xf numFmtId="0" fontId="15" fillId="0" borderId="22" xfId="0" applyFont="1" applyBorder="1" applyAlignment="1">
      <alignment vertical="center" wrapText="1"/>
    </xf>
    <xf numFmtId="0" fontId="16" fillId="0" borderId="1"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23" xfId="0" applyFont="1" applyBorder="1" applyAlignment="1">
      <alignment vertical="center" wrapText="1"/>
    </xf>
    <xf numFmtId="0" fontId="0" fillId="0" borderId="0" xfId="0" applyAlignment="1">
      <alignment horizontal="center"/>
    </xf>
    <xf numFmtId="20" fontId="0" fillId="0" borderId="0" xfId="0" applyNumberFormat="1"/>
    <xf numFmtId="0" fontId="41" fillId="3" borderId="0" xfId="0" applyFont="1" applyFill="1" applyAlignment="1">
      <alignment horizontal="center" vertical="center" wrapText="1"/>
    </xf>
    <xf numFmtId="9" fontId="0" fillId="3" borderId="0" xfId="2" applyFont="1" applyFill="1" applyBorder="1" applyProtection="1"/>
    <xf numFmtId="0" fontId="29" fillId="6" borderId="2" xfId="3" applyNumberFormat="1" applyFont="1" applyBorder="1" applyAlignment="1" applyProtection="1">
      <alignment horizontal="right" vertical="center" wrapText="1"/>
      <protection locked="0"/>
    </xf>
    <xf numFmtId="167" fontId="29" fillId="6" borderId="5" xfId="3" applyNumberFormat="1" applyFont="1" applyBorder="1" applyAlignment="1" applyProtection="1">
      <alignment vertical="center" wrapText="1"/>
      <protection locked="0"/>
    </xf>
    <xf numFmtId="9" fontId="29" fillId="6" borderId="5" xfId="2" applyFont="1" applyFill="1" applyBorder="1" applyAlignment="1" applyProtection="1">
      <alignment vertical="center" wrapText="1"/>
      <protection locked="0"/>
    </xf>
    <xf numFmtId="164" fontId="29" fillId="3" borderId="1" xfId="3" applyNumberFormat="1" applyFont="1" applyFill="1" applyBorder="1" applyAlignment="1" applyProtection="1">
      <alignment vertical="center" wrapText="1"/>
    </xf>
    <xf numFmtId="0" fontId="29" fillId="3" borderId="5" xfId="0" applyFont="1" applyFill="1" applyBorder="1" applyAlignment="1">
      <alignment horizontal="center" wrapText="1"/>
    </xf>
    <xf numFmtId="164" fontId="30" fillId="3" borderId="2" xfId="0" applyNumberFormat="1" applyFont="1" applyFill="1" applyBorder="1" applyAlignment="1">
      <alignment wrapText="1"/>
    </xf>
    <xf numFmtId="167" fontId="29" fillId="6" borderId="14" xfId="3" applyNumberFormat="1" applyFont="1" applyBorder="1" applyAlignment="1" applyProtection="1">
      <protection locked="0"/>
    </xf>
    <xf numFmtId="167" fontId="29" fillId="6" borderId="51" xfId="3" applyNumberFormat="1" applyFont="1" applyBorder="1" applyAlignment="1" applyProtection="1">
      <protection locked="0"/>
    </xf>
    <xf numFmtId="10" fontId="29" fillId="6" borderId="14" xfId="2" applyNumberFormat="1" applyFont="1" applyFill="1" applyBorder="1" applyAlignment="1" applyProtection="1">
      <alignment horizontal="center"/>
      <protection locked="0"/>
    </xf>
    <xf numFmtId="10" fontId="29" fillId="6" borderId="51" xfId="2" applyNumberFormat="1" applyFont="1" applyFill="1" applyBorder="1" applyAlignment="1" applyProtection="1">
      <alignment horizontal="center"/>
      <protection locked="0"/>
    </xf>
    <xf numFmtId="167" fontId="29" fillId="6" borderId="67" xfId="3" applyNumberFormat="1" applyFont="1" applyBorder="1" applyAlignment="1" applyProtection="1">
      <protection locked="0"/>
    </xf>
    <xf numFmtId="167" fontId="29" fillId="3" borderId="66" xfId="3" applyNumberFormat="1" applyFont="1" applyFill="1" applyBorder="1" applyAlignment="1" applyProtection="1"/>
    <xf numFmtId="167" fontId="29" fillId="6" borderId="0" xfId="3" applyNumberFormat="1" applyFont="1" applyBorder="1" applyAlignment="1" applyProtection="1">
      <protection locked="0"/>
    </xf>
    <xf numFmtId="167" fontId="29" fillId="6" borderId="1" xfId="3" applyNumberFormat="1" applyFont="1" applyBorder="1" applyAlignment="1" applyProtection="1">
      <alignment horizontal="right"/>
      <protection locked="0"/>
    </xf>
    <xf numFmtId="167" fontId="29" fillId="6" borderId="52" xfId="3" applyNumberFormat="1" applyFont="1" applyBorder="1" applyAlignment="1" applyProtection="1">
      <protection locked="0"/>
    </xf>
    <xf numFmtId="167" fontId="29" fillId="6" borderId="53" xfId="3" applyNumberFormat="1" applyFont="1" applyBorder="1" applyAlignment="1" applyProtection="1">
      <protection locked="0"/>
    </xf>
    <xf numFmtId="167" fontId="29" fillId="6" borderId="3" xfId="3" applyNumberFormat="1" applyFont="1" applyBorder="1" applyAlignment="1" applyProtection="1">
      <protection locked="0"/>
    </xf>
    <xf numFmtId="167" fontId="29" fillId="3" borderId="21" xfId="3" applyNumberFormat="1" applyFont="1" applyFill="1" applyBorder="1" applyAlignment="1" applyProtection="1"/>
    <xf numFmtId="167" fontId="29" fillId="6" borderId="1" xfId="3" applyNumberFormat="1" applyFont="1" applyBorder="1" applyAlignment="1" applyProtection="1">
      <protection locked="0"/>
    </xf>
    <xf numFmtId="167" fontId="29" fillId="3" borderId="1" xfId="3" applyNumberFormat="1" applyFont="1" applyFill="1" applyBorder="1" applyAlignment="1" applyProtection="1"/>
    <xf numFmtId="167" fontId="29" fillId="3" borderId="5" xfId="3" applyNumberFormat="1" applyFont="1" applyFill="1" applyBorder="1" applyAlignment="1" applyProtection="1"/>
    <xf numFmtId="167" fontId="29" fillId="3" borderId="23" xfId="3" applyNumberFormat="1" applyFont="1" applyFill="1" applyBorder="1" applyAlignment="1" applyProtection="1"/>
    <xf numFmtId="167" fontId="31" fillId="3" borderId="1" xfId="0" applyNumberFormat="1" applyFont="1" applyFill="1" applyBorder="1"/>
    <xf numFmtId="167" fontId="31" fillId="3" borderId="5" xfId="0" applyNumberFormat="1" applyFont="1" applyFill="1" applyBorder="1"/>
    <xf numFmtId="167" fontId="31" fillId="3" borderId="23" xfId="0" applyNumberFormat="1" applyFont="1" applyFill="1" applyBorder="1"/>
    <xf numFmtId="167" fontId="31" fillId="3" borderId="49" xfId="0" applyNumberFormat="1" applyFont="1" applyFill="1" applyBorder="1"/>
    <xf numFmtId="167" fontId="31" fillId="3" borderId="68" xfId="0" applyNumberFormat="1" applyFont="1" applyFill="1" applyBorder="1"/>
    <xf numFmtId="167" fontId="31" fillId="3" borderId="50" xfId="0" applyNumberFormat="1" applyFont="1" applyFill="1" applyBorder="1"/>
    <xf numFmtId="173" fontId="6" fillId="3" borderId="23" xfId="3" applyNumberFormat="1" applyFont="1" applyFill="1" applyBorder="1" applyAlignment="1" applyProtection="1"/>
    <xf numFmtId="173" fontId="6" fillId="3" borderId="22" xfId="3" applyNumberFormat="1" applyFont="1" applyFill="1" applyBorder="1" applyAlignment="1" applyProtection="1"/>
    <xf numFmtId="173" fontId="6" fillId="6" borderId="29" xfId="3" applyNumberFormat="1" applyFont="1" applyBorder="1" applyAlignment="1" applyProtection="1">
      <protection locked="0"/>
    </xf>
    <xf numFmtId="173" fontId="8" fillId="3" borderId="23" xfId="3" applyNumberFormat="1" applyFont="1" applyFill="1" applyBorder="1" applyAlignment="1" applyProtection="1"/>
    <xf numFmtId="173" fontId="8" fillId="3" borderId="22" xfId="3" applyNumberFormat="1" applyFont="1" applyFill="1" applyBorder="1" applyAlignment="1" applyProtection="1"/>
    <xf numFmtId="173" fontId="8" fillId="3" borderId="60" xfId="3" applyNumberFormat="1" applyFont="1" applyFill="1" applyBorder="1" applyAlignment="1" applyProtection="1"/>
    <xf numFmtId="173" fontId="8" fillId="3" borderId="23" xfId="1" applyNumberFormat="1" applyFont="1" applyFill="1" applyBorder="1" applyAlignment="1" applyProtection="1">
      <alignment horizontal="right"/>
    </xf>
    <xf numFmtId="173" fontId="8" fillId="3" borderId="22" xfId="1" applyNumberFormat="1" applyFont="1" applyFill="1" applyBorder="1" applyAlignment="1" applyProtection="1">
      <alignment horizontal="right"/>
    </xf>
    <xf numFmtId="173" fontId="6" fillId="3" borderId="23" xfId="3" applyNumberFormat="1" applyFont="1" applyFill="1" applyBorder="1" applyAlignment="1" applyProtection="1">
      <alignment horizontal="right"/>
    </xf>
    <xf numFmtId="173" fontId="6" fillId="3" borderId="22" xfId="3" applyNumberFormat="1" applyFont="1" applyFill="1" applyBorder="1" applyAlignment="1" applyProtection="1">
      <alignment horizontal="right"/>
    </xf>
    <xf numFmtId="173" fontId="6" fillId="6" borderId="29" xfId="3" applyNumberFormat="1" applyFont="1" applyBorder="1" applyAlignment="1" applyProtection="1">
      <alignment horizontal="right"/>
      <protection locked="0"/>
    </xf>
    <xf numFmtId="173" fontId="6" fillId="6" borderId="62" xfId="3" applyNumberFormat="1" applyFont="1" applyBorder="1" applyAlignment="1" applyProtection="1">
      <alignment horizontal="right"/>
      <protection locked="0"/>
    </xf>
    <xf numFmtId="173" fontId="8" fillId="3" borderId="23" xfId="3" applyNumberFormat="1" applyFont="1" applyFill="1" applyBorder="1" applyAlignment="1" applyProtection="1">
      <alignment horizontal="right"/>
    </xf>
    <xf numFmtId="173" fontId="8" fillId="3" borderId="22" xfId="3" applyNumberFormat="1" applyFont="1" applyFill="1" applyBorder="1" applyAlignment="1" applyProtection="1">
      <alignment horizontal="right"/>
    </xf>
    <xf numFmtId="173" fontId="8" fillId="3" borderId="23" xfId="3" applyNumberFormat="1" applyFont="1" applyFill="1" applyBorder="1" applyAlignment="1" applyProtection="1">
      <alignment horizontal="right"/>
      <protection locked="0"/>
    </xf>
    <xf numFmtId="173" fontId="8" fillId="3" borderId="22" xfId="3" applyNumberFormat="1" applyFont="1" applyFill="1" applyBorder="1" applyAlignment="1" applyProtection="1">
      <alignment horizontal="right"/>
      <protection locked="0"/>
    </xf>
    <xf numFmtId="173" fontId="8" fillId="3" borderId="60" xfId="3" applyNumberFormat="1" applyFont="1" applyFill="1" applyBorder="1" applyAlignment="1" applyProtection="1">
      <alignment horizontal="right"/>
    </xf>
    <xf numFmtId="173" fontId="8" fillId="3" borderId="1" xfId="1" applyNumberFormat="1" applyFont="1" applyFill="1" applyBorder="1" applyAlignment="1" applyProtection="1"/>
    <xf numFmtId="173" fontId="6" fillId="3" borderId="1" xfId="3" applyNumberFormat="1" applyFont="1" applyFill="1" applyBorder="1" applyAlignment="1" applyProtection="1"/>
    <xf numFmtId="173" fontId="6" fillId="6" borderId="37" xfId="3" applyNumberFormat="1" applyFont="1" applyBorder="1" applyAlignment="1" applyProtection="1">
      <protection locked="0"/>
    </xf>
    <xf numFmtId="173" fontId="8" fillId="3" borderId="1" xfId="3" applyNumberFormat="1" applyFont="1" applyFill="1" applyBorder="1" applyAlignment="1" applyProtection="1"/>
    <xf numFmtId="173" fontId="8" fillId="3" borderId="1" xfId="3" applyNumberFormat="1" applyFont="1" applyFill="1" applyBorder="1" applyAlignment="1" applyProtection="1">
      <protection locked="0"/>
    </xf>
    <xf numFmtId="173" fontId="8" fillId="3" borderId="5" xfId="3" applyNumberFormat="1" applyFont="1" applyFill="1" applyBorder="1" applyAlignment="1" applyProtection="1"/>
    <xf numFmtId="173" fontId="6" fillId="3" borderId="5" xfId="3" applyNumberFormat="1" applyFont="1" applyFill="1" applyBorder="1" applyAlignment="1" applyProtection="1"/>
    <xf numFmtId="173" fontId="7" fillId="3" borderId="60" xfId="4" applyNumberFormat="1" applyFont="1" applyFill="1" applyBorder="1" applyAlignment="1">
      <alignment horizontal="left"/>
    </xf>
    <xf numFmtId="167" fontId="8" fillId="3" borderId="4" xfId="4" applyNumberFormat="1" applyFont="1" applyFill="1" applyBorder="1" applyAlignment="1">
      <alignment horizontal="center" vertical="center" wrapText="1"/>
    </xf>
    <xf numFmtId="167" fontId="8" fillId="3" borderId="60" xfId="1" applyNumberFormat="1" applyFont="1" applyFill="1" applyBorder="1" applyAlignment="1" applyProtection="1"/>
    <xf numFmtId="167" fontId="8" fillId="3" borderId="1" xfId="1" applyNumberFormat="1" applyFont="1" applyFill="1" applyBorder="1" applyAlignment="1" applyProtection="1"/>
    <xf numFmtId="167" fontId="8" fillId="3" borderId="2" xfId="1" applyNumberFormat="1" applyFont="1" applyFill="1" applyBorder="1" applyAlignment="1" applyProtection="1"/>
    <xf numFmtId="167" fontId="6" fillId="6" borderId="14" xfId="3" applyNumberFormat="1" applyFont="1" applyBorder="1" applyAlignment="1" applyProtection="1">
      <protection locked="0"/>
    </xf>
    <xf numFmtId="167" fontId="8" fillId="3" borderId="14" xfId="3" applyNumberFormat="1" applyFont="1" applyFill="1" applyBorder="1" applyAlignment="1" applyProtection="1"/>
    <xf numFmtId="167" fontId="8" fillId="3" borderId="12" xfId="1" applyNumberFormat="1" applyFont="1" applyFill="1" applyBorder="1" applyAlignment="1" applyProtection="1"/>
    <xf numFmtId="167" fontId="7" fillId="3" borderId="0" xfId="0" applyNumberFormat="1" applyFont="1" applyFill="1"/>
    <xf numFmtId="167" fontId="10" fillId="6" borderId="13" xfId="3" applyNumberFormat="1" applyFont="1" applyBorder="1" applyAlignment="1" applyProtection="1">
      <protection locked="0"/>
    </xf>
    <xf numFmtId="167" fontId="6" fillId="3" borderId="13" xfId="3" applyNumberFormat="1" applyFont="1" applyFill="1" applyBorder="1" applyAlignment="1" applyProtection="1"/>
    <xf numFmtId="167" fontId="10" fillId="6" borderId="11" xfId="3" applyNumberFormat="1" applyFont="1" applyAlignment="1" applyProtection="1">
      <protection locked="0"/>
    </xf>
    <xf numFmtId="167" fontId="10" fillId="3" borderId="11" xfId="3" applyNumberFormat="1" applyFont="1" applyFill="1" applyAlignment="1" applyProtection="1"/>
    <xf numFmtId="167" fontId="10" fillId="6" borderId="39" xfId="3" applyNumberFormat="1" applyFont="1" applyBorder="1" applyAlignment="1" applyProtection="1">
      <protection locked="0"/>
    </xf>
    <xf numFmtId="167" fontId="10" fillId="3" borderId="39" xfId="3" applyNumberFormat="1" applyFont="1" applyFill="1" applyBorder="1" applyAlignment="1" applyProtection="1"/>
    <xf numFmtId="167" fontId="6" fillId="3" borderId="47" xfId="1" applyNumberFormat="1" applyFont="1" applyFill="1" applyBorder="1" applyAlignment="1" applyProtection="1"/>
    <xf numFmtId="167" fontId="6" fillId="3" borderId="6" xfId="1" applyNumberFormat="1" applyFont="1" applyFill="1" applyBorder="1" applyAlignment="1" applyProtection="1"/>
    <xf numFmtId="173" fontId="6" fillId="6" borderId="32" xfId="3" applyNumberFormat="1" applyFont="1" applyBorder="1" applyAlignment="1" applyProtection="1">
      <alignment horizontal="right"/>
      <protection locked="0"/>
    </xf>
    <xf numFmtId="173" fontId="6" fillId="6" borderId="0" xfId="3" applyNumberFormat="1" applyFont="1" applyBorder="1" applyAlignment="1" applyProtection="1">
      <protection locked="0"/>
    </xf>
    <xf numFmtId="164" fontId="6" fillId="6" borderId="62" xfId="3" applyNumberFormat="1" applyFont="1" applyBorder="1" applyAlignment="1" applyProtection="1">
      <alignment horizontal="left"/>
      <protection locked="0"/>
    </xf>
    <xf numFmtId="164" fontId="6" fillId="6" borderId="32" xfId="3" applyNumberFormat="1" applyFont="1" applyBorder="1" applyAlignment="1" applyProtection="1">
      <alignment horizontal="left"/>
      <protection locked="0"/>
    </xf>
    <xf numFmtId="173" fontId="6" fillId="6" borderId="43" xfId="3" applyNumberFormat="1" applyFont="1" applyBorder="1" applyAlignment="1" applyProtection="1">
      <alignment horizontal="right"/>
      <protection locked="0"/>
    </xf>
    <xf numFmtId="164" fontId="6" fillId="6" borderId="103" xfId="3" applyNumberFormat="1" applyFont="1" applyBorder="1" applyAlignment="1" applyProtection="1">
      <protection locked="0"/>
    </xf>
    <xf numFmtId="168" fontId="6" fillId="6" borderId="104" xfId="3" applyNumberFormat="1" applyFont="1" applyBorder="1" applyAlignment="1" applyProtection="1">
      <alignment horizontal="left"/>
      <protection locked="0"/>
    </xf>
    <xf numFmtId="173" fontId="6" fillId="6" borderId="105" xfId="3" applyNumberFormat="1" applyFont="1" applyBorder="1" applyAlignment="1" applyProtection="1">
      <protection locked="0"/>
    </xf>
    <xf numFmtId="168" fontId="6" fillId="6" borderId="106" xfId="3" applyNumberFormat="1" applyFont="1" applyBorder="1" applyAlignment="1" applyProtection="1">
      <alignment horizontal="left"/>
      <protection locked="0"/>
    </xf>
    <xf numFmtId="173" fontId="6" fillId="6" borderId="106" xfId="3" applyNumberFormat="1" applyFont="1" applyBorder="1" applyAlignment="1" applyProtection="1">
      <protection locked="0"/>
    </xf>
    <xf numFmtId="0" fontId="21" fillId="3" borderId="0" xfId="0" applyFont="1" applyFill="1"/>
    <xf numFmtId="0" fontId="0" fillId="0" borderId="1" xfId="0" applyBorder="1" applyAlignment="1">
      <alignment horizontal="left" vertical="top" wrapText="1"/>
    </xf>
    <xf numFmtId="0" fontId="0" fillId="0" borderId="0" xfId="0" applyAlignment="1">
      <alignment vertical="top" wrapText="1"/>
    </xf>
    <xf numFmtId="0" fontId="0" fillId="0" borderId="1" xfId="0" applyBorder="1" applyAlignment="1">
      <alignment horizontal="left"/>
    </xf>
    <xf numFmtId="0" fontId="49" fillId="0" borderId="0" xfId="0" applyFont="1" applyAlignment="1">
      <alignment vertical="top" wrapText="1"/>
    </xf>
    <xf numFmtId="0" fontId="49" fillId="0" borderId="0" xfId="0" applyFont="1"/>
    <xf numFmtId="0" fontId="6" fillId="3" borderId="22" xfId="0" applyFont="1" applyFill="1" applyBorder="1" applyAlignment="1">
      <alignment horizontal="left"/>
    </xf>
    <xf numFmtId="167" fontId="6" fillId="3" borderId="122" xfId="3" applyNumberFormat="1" applyFont="1" applyFill="1" applyBorder="1" applyAlignment="1" applyProtection="1">
      <alignment horizontal="center"/>
    </xf>
    <xf numFmtId="167" fontId="6" fillId="3" borderId="106" xfId="3" applyNumberFormat="1" applyFont="1" applyFill="1" applyBorder="1" applyAlignment="1" applyProtection="1">
      <alignment horizontal="center"/>
    </xf>
    <xf numFmtId="0" fontId="13" fillId="3" borderId="22" xfId="0" applyFont="1" applyFill="1" applyBorder="1"/>
    <xf numFmtId="0" fontId="13" fillId="3" borderId="23" xfId="0" applyFont="1" applyFill="1" applyBorder="1" applyAlignment="1">
      <alignment horizontal="center"/>
    </xf>
    <xf numFmtId="0" fontId="6" fillId="3" borderId="22" xfId="4" applyFont="1" applyFill="1" applyBorder="1" applyAlignment="1">
      <alignment wrapText="1"/>
    </xf>
    <xf numFmtId="0" fontId="6" fillId="3" borderId="42" xfId="4" applyFont="1" applyFill="1" applyBorder="1" applyAlignment="1">
      <alignment horizontal="left" wrapText="1"/>
    </xf>
    <xf numFmtId="0" fontId="22" fillId="3" borderId="30" xfId="4" applyFont="1" applyFill="1" applyBorder="1" applyAlignment="1">
      <alignment horizontal="left" wrapText="1"/>
    </xf>
    <xf numFmtId="0" fontId="22" fillId="3" borderId="20" xfId="4" applyFont="1" applyFill="1" applyBorder="1" applyAlignment="1">
      <alignment horizontal="left" wrapText="1"/>
    </xf>
    <xf numFmtId="0" fontId="10" fillId="3" borderId="24" xfId="4" applyFont="1" applyFill="1" applyBorder="1" applyAlignment="1">
      <alignment horizontal="left" wrapText="1"/>
    </xf>
    <xf numFmtId="164" fontId="29" fillId="3" borderId="1" xfId="3" applyNumberFormat="1" applyFont="1" applyFill="1" applyBorder="1" applyAlignment="1" applyProtection="1">
      <alignment horizontal="center" vertical="center" wrapText="1"/>
    </xf>
    <xf numFmtId="0" fontId="11" fillId="4" borderId="40"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5" fillId="7" borderId="34" xfId="0" applyFont="1" applyFill="1" applyBorder="1" applyAlignment="1">
      <alignment horizontal="left" vertical="center" wrapText="1"/>
    </xf>
    <xf numFmtId="0" fontId="15" fillId="7" borderId="6" xfId="0" applyFont="1" applyFill="1" applyBorder="1" applyAlignment="1">
      <alignment horizontal="left" vertical="center"/>
    </xf>
    <xf numFmtId="0" fontId="15" fillId="7" borderId="36" xfId="0" applyFont="1" applyFill="1" applyBorder="1" applyAlignment="1">
      <alignment horizontal="left" vertical="center"/>
    </xf>
    <xf numFmtId="0" fontId="15" fillId="7" borderId="20" xfId="0" applyFont="1" applyFill="1" applyBorder="1" applyAlignment="1">
      <alignment horizontal="left" vertical="center" wrapText="1"/>
    </xf>
    <xf numFmtId="0" fontId="15" fillId="7" borderId="3" xfId="0" applyFont="1" applyFill="1" applyBorder="1" applyAlignment="1">
      <alignment horizontal="left" vertical="center" wrapText="1"/>
    </xf>
    <xf numFmtId="0" fontId="15" fillId="7" borderId="21" xfId="0" applyFont="1" applyFill="1" applyBorder="1" applyAlignment="1">
      <alignment horizontal="left" vertical="center" wrapText="1"/>
    </xf>
    <xf numFmtId="0" fontId="29" fillId="3" borderId="1" xfId="0" applyFont="1" applyFill="1" applyBorder="1" applyAlignment="1">
      <alignment horizontal="left" vertical="center" wrapText="1"/>
    </xf>
    <xf numFmtId="164" fontId="29" fillId="6" borderId="1" xfId="3" applyNumberFormat="1" applyFont="1" applyBorder="1" applyAlignment="1" applyProtection="1">
      <alignment horizontal="left" vertical="center" wrapText="1"/>
      <protection locked="0"/>
    </xf>
    <xf numFmtId="0" fontId="10" fillId="3" borderId="1"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29" fillId="3" borderId="3"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11" fillId="4" borderId="1" xfId="0" applyFont="1" applyFill="1" applyBorder="1" applyAlignment="1">
      <alignment horizontal="center" vertical="center" wrapText="1"/>
    </xf>
    <xf numFmtId="0" fontId="12" fillId="0" borderId="1" xfId="0" applyFont="1" applyBorder="1"/>
    <xf numFmtId="164" fontId="29" fillId="6" borderId="5" xfId="3" applyNumberFormat="1" applyFont="1" applyBorder="1" applyAlignment="1" applyProtection="1">
      <alignment horizontal="center" vertical="center" wrapText="1"/>
      <protection locked="0"/>
    </xf>
    <xf numFmtId="164" fontId="29" fillId="6" borderId="2" xfId="3" applyNumberFormat="1" applyFont="1" applyBorder="1" applyAlignment="1" applyProtection="1">
      <alignment horizontal="center" vertical="center" wrapText="1"/>
      <protection locked="0"/>
    </xf>
    <xf numFmtId="164" fontId="29" fillId="6" borderId="5" xfId="3" applyNumberFormat="1" applyFont="1" applyBorder="1" applyAlignment="1" applyProtection="1">
      <alignment horizontal="left" vertical="center" wrapText="1"/>
      <protection locked="0"/>
    </xf>
    <xf numFmtId="164" fontId="29" fillId="6" borderId="3" xfId="3" applyNumberFormat="1" applyFont="1" applyBorder="1" applyAlignment="1" applyProtection="1">
      <alignment horizontal="left" vertical="center" wrapText="1"/>
      <protection locked="0"/>
    </xf>
    <xf numFmtId="164" fontId="29" fillId="6" borderId="2" xfId="3" applyNumberFormat="1" applyFont="1" applyBorder="1" applyAlignment="1" applyProtection="1">
      <alignment horizontal="left" vertical="center" wrapText="1"/>
      <protection locked="0"/>
    </xf>
    <xf numFmtId="0" fontId="11" fillId="4" borderId="1" xfId="0" applyFont="1" applyFill="1" applyBorder="1" applyAlignment="1">
      <alignment horizontal="center" vertical="center"/>
    </xf>
    <xf numFmtId="0" fontId="12" fillId="0" borderId="1" xfId="0" applyFont="1" applyBorder="1" applyAlignment="1">
      <alignment horizontal="center"/>
    </xf>
    <xf numFmtId="0" fontId="11" fillId="4" borderId="4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39" fillId="3" borderId="0" xfId="0" applyFont="1" applyFill="1" applyAlignment="1">
      <alignment horizontal="center"/>
    </xf>
    <xf numFmtId="164" fontId="29" fillId="3" borderId="5" xfId="3" applyNumberFormat="1" applyFont="1" applyFill="1" applyBorder="1" applyAlignment="1" applyProtection="1">
      <alignment horizontal="left" vertical="center" wrapText="1"/>
    </xf>
    <xf numFmtId="164" fontId="29" fillId="3" borderId="2" xfId="3" applyNumberFormat="1" applyFont="1" applyFill="1" applyBorder="1" applyAlignment="1" applyProtection="1">
      <alignment horizontal="left" vertical="center" wrapText="1"/>
    </xf>
    <xf numFmtId="164" fontId="9" fillId="3" borderId="5" xfId="3" applyNumberFormat="1" applyFont="1" applyFill="1" applyBorder="1" applyAlignment="1" applyProtection="1">
      <alignment horizontal="center" vertical="top" wrapText="1"/>
      <protection locked="0"/>
    </xf>
    <xf numFmtId="164" fontId="9" fillId="3" borderId="3" xfId="3" applyNumberFormat="1" applyFont="1" applyFill="1" applyBorder="1" applyAlignment="1" applyProtection="1">
      <alignment horizontal="center" vertical="top" wrapText="1"/>
      <protection locked="0"/>
    </xf>
    <xf numFmtId="9" fontId="29" fillId="6" borderId="5" xfId="2" applyFont="1" applyFill="1" applyBorder="1" applyAlignment="1" applyProtection="1">
      <alignment horizontal="right" vertical="center" wrapText="1"/>
      <protection locked="0"/>
    </xf>
    <xf numFmtId="9" fontId="29" fillId="6" borderId="3" xfId="2" applyFont="1" applyFill="1" applyBorder="1" applyAlignment="1" applyProtection="1">
      <alignment horizontal="right" vertical="center" wrapText="1"/>
      <protection locked="0"/>
    </xf>
    <xf numFmtId="0" fontId="30" fillId="3" borderId="1" xfId="0" applyFont="1" applyFill="1" applyBorder="1" applyAlignment="1">
      <alignment horizontal="right" wrapText="1"/>
    </xf>
    <xf numFmtId="164" fontId="29" fillId="3" borderId="5" xfId="3" applyNumberFormat="1" applyFont="1" applyFill="1" applyBorder="1" applyAlignment="1" applyProtection="1">
      <alignment horizontal="center" vertical="center" wrapText="1"/>
    </xf>
    <xf numFmtId="164" fontId="29" fillId="3" borderId="3" xfId="3" applyNumberFormat="1" applyFont="1" applyFill="1" applyBorder="1" applyAlignment="1" applyProtection="1">
      <alignment horizontal="center" vertical="center" wrapText="1"/>
    </xf>
    <xf numFmtId="0" fontId="29" fillId="3" borderId="5" xfId="0" applyFont="1" applyFill="1" applyBorder="1" applyAlignment="1">
      <alignment horizontal="left" wrapText="1"/>
    </xf>
    <xf numFmtId="0" fontId="29" fillId="3" borderId="3" xfId="0" applyFont="1" applyFill="1" applyBorder="1" applyAlignment="1">
      <alignment horizontal="left" wrapText="1"/>
    </xf>
    <xf numFmtId="0" fontId="29" fillId="3" borderId="2" xfId="0" applyFont="1" applyFill="1" applyBorder="1" applyAlignment="1">
      <alignment horizontal="left" wrapText="1"/>
    </xf>
    <xf numFmtId="164" fontId="29" fillId="6" borderId="3" xfId="3" applyNumberFormat="1" applyFont="1" applyBorder="1" applyAlignment="1" applyProtection="1">
      <alignment horizontal="center" vertical="center" wrapText="1"/>
      <protection locked="0"/>
    </xf>
    <xf numFmtId="0" fontId="30" fillId="11" borderId="43" xfId="0" applyFont="1" applyFill="1" applyBorder="1" applyAlignment="1">
      <alignment horizontal="right" wrapText="1"/>
    </xf>
    <xf numFmtId="0" fontId="30" fillId="11" borderId="35" xfId="0" applyFont="1" applyFill="1" applyBorder="1" applyAlignment="1">
      <alignment horizontal="right" wrapText="1"/>
    </xf>
    <xf numFmtId="0" fontId="30" fillId="11" borderId="93" xfId="0" applyFont="1" applyFill="1" applyBorder="1" applyAlignment="1">
      <alignment horizontal="right" wrapText="1"/>
    </xf>
    <xf numFmtId="170" fontId="30" fillId="11" borderId="95" xfId="0" applyNumberFormat="1" applyFont="1" applyFill="1" applyBorder="1" applyAlignment="1">
      <alignment horizontal="center" wrapText="1"/>
    </xf>
    <xf numFmtId="170" fontId="30" fillId="11" borderId="96" xfId="0" applyNumberFormat="1" applyFont="1" applyFill="1" applyBorder="1" applyAlignment="1">
      <alignment horizontal="center" wrapText="1"/>
    </xf>
    <xf numFmtId="170" fontId="30" fillId="11" borderId="97" xfId="0" applyNumberFormat="1" applyFont="1" applyFill="1" applyBorder="1" applyAlignment="1">
      <alignment horizontal="center" wrapText="1"/>
    </xf>
    <xf numFmtId="0" fontId="29" fillId="11" borderId="70" xfId="0" applyFont="1" applyFill="1" applyBorder="1" applyAlignment="1">
      <alignment horizontal="center" vertical="center" wrapText="1"/>
    </xf>
    <xf numFmtId="0" fontId="38" fillId="3" borderId="71" xfId="0" applyFont="1" applyFill="1" applyBorder="1" applyAlignment="1">
      <alignment vertical="center"/>
    </xf>
    <xf numFmtId="0" fontId="29" fillId="11" borderId="83" xfId="0" applyFont="1" applyFill="1" applyBorder="1" applyAlignment="1">
      <alignment horizontal="center" vertical="center" wrapText="1"/>
    </xf>
    <xf numFmtId="0" fontId="38" fillId="3" borderId="85" xfId="0" applyFont="1" applyFill="1" applyBorder="1" applyAlignment="1">
      <alignment vertical="center"/>
    </xf>
    <xf numFmtId="0" fontId="30" fillId="11" borderId="91" xfId="0" applyFont="1" applyFill="1" applyBorder="1" applyAlignment="1">
      <alignment horizontal="right" wrapText="1"/>
    </xf>
    <xf numFmtId="0" fontId="30" fillId="11" borderId="73" xfId="0" applyFont="1" applyFill="1" applyBorder="1" applyAlignment="1">
      <alignment horizontal="right" wrapText="1"/>
    </xf>
    <xf numFmtId="0" fontId="30" fillId="11" borderId="74" xfId="0" applyFont="1" applyFill="1" applyBorder="1" applyAlignment="1">
      <alignment horizontal="right" wrapText="1"/>
    </xf>
    <xf numFmtId="0" fontId="27" fillId="10" borderId="77" xfId="0" applyFont="1" applyFill="1" applyBorder="1" applyAlignment="1">
      <alignment horizontal="center" vertical="center" wrapText="1"/>
    </xf>
    <xf numFmtId="0" fontId="28" fillId="0" borderId="78" xfId="0" applyFont="1" applyBorder="1"/>
    <xf numFmtId="0" fontId="28" fillId="0" borderId="79" xfId="0" applyFont="1" applyBorder="1"/>
    <xf numFmtId="0" fontId="36" fillId="11" borderId="80" xfId="0" applyFont="1" applyFill="1" applyBorder="1" applyAlignment="1">
      <alignment horizontal="center" vertical="center" wrapText="1"/>
    </xf>
    <xf numFmtId="0" fontId="37" fillId="3" borderId="69" xfId="0" applyFont="1" applyFill="1" applyBorder="1"/>
    <xf numFmtId="0" fontId="37" fillId="3" borderId="81" xfId="0" applyFont="1" applyFill="1" applyBorder="1"/>
    <xf numFmtId="0" fontId="29" fillId="11" borderId="82" xfId="0" applyFont="1" applyFill="1" applyBorder="1" applyAlignment="1">
      <alignment horizontal="center" vertical="center" wrapText="1"/>
    </xf>
    <xf numFmtId="0" fontId="38" fillId="3" borderId="84" xfId="0" applyFont="1" applyFill="1" applyBorder="1" applyAlignment="1">
      <alignment vertical="center"/>
    </xf>
    <xf numFmtId="164" fontId="29" fillId="3" borderId="17" xfId="3" applyNumberFormat="1" applyFont="1" applyFill="1" applyBorder="1" applyAlignment="1" applyProtection="1">
      <alignment horizontal="left" vertical="center" wrapText="1"/>
    </xf>
    <xf numFmtId="164" fontId="29" fillId="3" borderId="25" xfId="3" applyNumberFormat="1" applyFont="1" applyFill="1" applyBorder="1" applyAlignment="1" applyProtection="1">
      <alignment horizontal="left" vertical="center" wrapText="1"/>
    </xf>
    <xf numFmtId="164" fontId="29" fillId="3" borderId="16" xfId="3" applyNumberFormat="1" applyFont="1" applyFill="1" applyBorder="1" applyAlignment="1" applyProtection="1">
      <alignment horizontal="left" vertical="center" wrapText="1"/>
    </xf>
    <xf numFmtId="164" fontId="29" fillId="3" borderId="27" xfId="3" applyNumberFormat="1" applyFont="1" applyFill="1" applyBorder="1" applyAlignment="1" applyProtection="1">
      <alignment horizontal="left" vertical="center" wrapText="1"/>
    </xf>
    <xf numFmtId="164" fontId="29" fillId="3" borderId="0" xfId="3" applyNumberFormat="1" applyFont="1" applyFill="1" applyBorder="1" applyAlignment="1" applyProtection="1">
      <alignment horizontal="left" vertical="center" wrapText="1"/>
    </xf>
    <xf numFmtId="164" fontId="29" fillId="3" borderId="59" xfId="3" applyNumberFormat="1" applyFont="1" applyFill="1" applyBorder="1" applyAlignment="1" applyProtection="1">
      <alignment horizontal="left" vertical="center" wrapText="1"/>
    </xf>
    <xf numFmtId="164" fontId="29" fillId="3" borderId="18" xfId="3" applyNumberFormat="1" applyFont="1" applyFill="1" applyBorder="1" applyAlignment="1" applyProtection="1">
      <alignment horizontal="left" vertical="center" wrapText="1"/>
    </xf>
    <xf numFmtId="164" fontId="29" fillId="3" borderId="4" xfId="3" applyNumberFormat="1" applyFont="1" applyFill="1" applyBorder="1" applyAlignment="1" applyProtection="1">
      <alignment horizontal="left" vertical="center" wrapText="1"/>
    </xf>
    <xf numFmtId="164" fontId="29" fillId="3" borderId="10" xfId="3" applyNumberFormat="1" applyFont="1" applyFill="1" applyBorder="1" applyAlignment="1" applyProtection="1">
      <alignment horizontal="left" vertical="center" wrapText="1"/>
    </xf>
    <xf numFmtId="164" fontId="30" fillId="3" borderId="5" xfId="3" applyNumberFormat="1" applyFont="1" applyFill="1" applyBorder="1" applyAlignment="1" applyProtection="1">
      <alignment horizontal="right" vertical="center" wrapText="1"/>
    </xf>
    <xf numFmtId="164" fontId="30" fillId="3" borderId="3" xfId="3" applyNumberFormat="1" applyFont="1" applyFill="1" applyBorder="1" applyAlignment="1" applyProtection="1">
      <alignment horizontal="right" vertical="center" wrapText="1"/>
    </xf>
    <xf numFmtId="164" fontId="30" fillId="3" borderId="2" xfId="3" applyNumberFormat="1" applyFont="1" applyFill="1" applyBorder="1" applyAlignment="1" applyProtection="1">
      <alignment horizontal="right" vertical="center" wrapText="1"/>
    </xf>
    <xf numFmtId="164" fontId="29" fillId="3" borderId="3" xfId="3" applyNumberFormat="1" applyFont="1" applyFill="1" applyBorder="1" applyAlignment="1" applyProtection="1">
      <alignment horizontal="left" vertical="center" wrapText="1"/>
    </xf>
    <xf numFmtId="164" fontId="29" fillId="3" borderId="2" xfId="3" applyNumberFormat="1" applyFont="1" applyFill="1" applyBorder="1" applyAlignment="1" applyProtection="1">
      <alignment horizontal="center" vertical="center" wrapText="1"/>
    </xf>
    <xf numFmtId="164" fontId="29" fillId="8" borderId="0" xfId="3" applyNumberFormat="1" applyFont="1" applyFill="1" applyBorder="1" applyAlignment="1" applyProtection="1">
      <alignment horizontal="left" vertical="top" wrapText="1"/>
    </xf>
    <xf numFmtId="0" fontId="27" fillId="10" borderId="19" xfId="0" applyFont="1" applyFill="1" applyBorder="1" applyAlignment="1">
      <alignment horizontal="center" vertical="center" wrapText="1"/>
    </xf>
    <xf numFmtId="0" fontId="27" fillId="10" borderId="15" xfId="0" applyFont="1" applyFill="1" applyBorder="1" applyAlignment="1">
      <alignment horizontal="center" vertical="center" wrapText="1"/>
    </xf>
    <xf numFmtId="3" fontId="29" fillId="6" borderId="7" xfId="3" applyNumberFormat="1" applyFont="1" applyBorder="1" applyAlignment="1" applyProtection="1">
      <alignment horizontal="right" vertical="center" wrapText="1"/>
      <protection locked="0"/>
    </xf>
    <xf numFmtId="3" fontId="33" fillId="0" borderId="6" xfId="0" applyNumberFormat="1" applyFont="1" applyBorder="1" applyAlignment="1" applyProtection="1">
      <alignment horizontal="right" vertical="center" wrapText="1"/>
      <protection locked="0"/>
    </xf>
    <xf numFmtId="164" fontId="29" fillId="6" borderId="17" xfId="3" applyNumberFormat="1" applyFont="1" applyBorder="1" applyAlignment="1" applyProtection="1">
      <alignment horizontal="left" vertical="center" wrapText="1"/>
      <protection locked="0"/>
    </xf>
    <xf numFmtId="164" fontId="29" fillId="6" borderId="25" xfId="3" applyNumberFormat="1" applyFont="1" applyBorder="1" applyAlignment="1" applyProtection="1">
      <alignment horizontal="left" vertical="center" wrapText="1"/>
      <protection locked="0"/>
    </xf>
    <xf numFmtId="164" fontId="29" fillId="6" borderId="16" xfId="3" applyNumberFormat="1" applyFont="1" applyBorder="1" applyAlignment="1" applyProtection="1">
      <alignment horizontal="left" vertical="center" wrapText="1"/>
      <protection locked="0"/>
    </xf>
    <xf numFmtId="0" fontId="33" fillId="0" borderId="27"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3" fillId="0" borderId="59" xfId="0" applyFont="1" applyBorder="1" applyAlignment="1" applyProtection="1">
      <alignment horizontal="left" vertical="center" wrapText="1"/>
      <protection locked="0"/>
    </xf>
    <xf numFmtId="0" fontId="33" fillId="0" borderId="18" xfId="0" applyFont="1" applyBorder="1" applyAlignment="1" applyProtection="1">
      <alignment horizontal="left" vertical="center" wrapText="1"/>
      <protection locked="0"/>
    </xf>
    <xf numFmtId="0" fontId="33" fillId="0" borderId="4" xfId="0" applyFont="1" applyBorder="1" applyAlignment="1" applyProtection="1">
      <alignment horizontal="left" vertical="center" wrapText="1"/>
      <protection locked="0"/>
    </xf>
    <xf numFmtId="0" fontId="33" fillId="0" borderId="10" xfId="0" applyFont="1" applyBorder="1" applyAlignment="1" applyProtection="1">
      <alignment horizontal="left" vertical="center" wrapText="1"/>
      <protection locked="0"/>
    </xf>
    <xf numFmtId="0" fontId="29" fillId="3" borderId="1" xfId="0" applyFont="1" applyFill="1" applyBorder="1" applyAlignment="1">
      <alignment horizontal="center" vertical="center" wrapText="1"/>
    </xf>
    <xf numFmtId="0" fontId="33" fillId="0" borderId="1" xfId="0" applyFont="1" applyBorder="1" applyAlignment="1">
      <alignment horizontal="center" vertical="center" wrapText="1"/>
    </xf>
    <xf numFmtId="3" fontId="33" fillId="0" borderId="28" xfId="0" applyNumberFormat="1" applyFont="1" applyBorder="1" applyAlignment="1" applyProtection="1">
      <alignment horizontal="right" vertical="center" wrapText="1"/>
      <protection locked="0"/>
    </xf>
    <xf numFmtId="0" fontId="33" fillId="0" borderId="27" xfId="0" applyFont="1" applyBorder="1" applyAlignment="1">
      <alignment horizontal="left" vertical="center" wrapText="1"/>
    </xf>
    <xf numFmtId="0" fontId="33" fillId="0" borderId="0" xfId="0" applyFont="1" applyAlignment="1">
      <alignment horizontal="left" vertical="center" wrapText="1"/>
    </xf>
    <xf numFmtId="0" fontId="33" fillId="0" borderId="59" xfId="0" applyFont="1" applyBorder="1" applyAlignment="1">
      <alignment horizontal="left" vertical="center" wrapText="1"/>
    </xf>
    <xf numFmtId="0" fontId="33" fillId="0" borderId="18" xfId="0" applyFont="1" applyBorder="1" applyAlignment="1">
      <alignment horizontal="left" vertical="center" wrapText="1"/>
    </xf>
    <xf numFmtId="0" fontId="33" fillId="0" borderId="4" xfId="0" applyFont="1" applyBorder="1" applyAlignment="1">
      <alignment horizontal="left" vertical="center" wrapText="1"/>
    </xf>
    <xf numFmtId="0" fontId="33" fillId="0" borderId="10" xfId="0" applyFont="1" applyBorder="1" applyAlignment="1">
      <alignment horizontal="left" vertical="center" wrapText="1"/>
    </xf>
    <xf numFmtId="164" fontId="29" fillId="3" borderId="7" xfId="3" applyNumberFormat="1" applyFont="1" applyFill="1" applyBorder="1" applyAlignment="1" applyProtection="1">
      <alignment horizontal="left" vertical="center" wrapText="1"/>
    </xf>
    <xf numFmtId="0" fontId="31" fillId="0" borderId="6" xfId="0" applyFont="1" applyBorder="1" applyAlignment="1">
      <alignment horizontal="left" vertical="center" wrapText="1"/>
    </xf>
    <xf numFmtId="164" fontId="29" fillId="3" borderId="1" xfId="3" applyNumberFormat="1" applyFont="1" applyFill="1" applyBorder="1" applyAlignment="1" applyProtection="1">
      <alignment horizontal="center" vertical="center" wrapText="1"/>
    </xf>
    <xf numFmtId="0" fontId="29" fillId="0" borderId="1" xfId="0" applyFont="1" applyBorder="1" applyAlignment="1">
      <alignment horizontal="center" vertical="center" wrapText="1"/>
    </xf>
    <xf numFmtId="0" fontId="11" fillId="4" borderId="32" xfId="0" applyFont="1" applyFill="1" applyBorder="1" applyAlignment="1">
      <alignment horizontal="center" vertical="center" wrapText="1"/>
    </xf>
    <xf numFmtId="0" fontId="29" fillId="0" borderId="2" xfId="0" applyFont="1" applyBorder="1" applyAlignment="1">
      <alignment horizontal="left" vertical="center" wrapText="1"/>
    </xf>
    <xf numFmtId="0" fontId="11" fillId="4" borderId="0" xfId="0" applyFont="1" applyFill="1" applyAlignment="1">
      <alignment horizontal="center" vertical="center" wrapText="1"/>
    </xf>
    <xf numFmtId="164" fontId="29" fillId="6" borderId="21" xfId="3" applyNumberFormat="1" applyFont="1" applyBorder="1" applyAlignment="1" applyProtection="1">
      <alignment horizontal="left" vertical="center" wrapText="1"/>
      <protection locked="0"/>
    </xf>
    <xf numFmtId="0" fontId="9" fillId="6" borderId="5" xfId="3" applyFont="1" applyBorder="1" applyAlignment="1" applyProtection="1">
      <alignment horizontal="left" vertical="center" wrapText="1"/>
      <protection locked="0"/>
    </xf>
    <xf numFmtId="0" fontId="9" fillId="6" borderId="3" xfId="3" applyFont="1" applyBorder="1" applyAlignment="1" applyProtection="1">
      <alignment horizontal="left" vertical="center" wrapText="1"/>
      <protection locked="0"/>
    </xf>
    <xf numFmtId="0" fontId="32" fillId="3" borderId="43" xfId="0" applyFont="1" applyFill="1" applyBorder="1" applyAlignment="1">
      <alignment horizontal="left" vertical="center" wrapText="1"/>
    </xf>
    <xf numFmtId="0" fontId="32" fillId="3" borderId="35" xfId="0" applyFont="1" applyFill="1" applyBorder="1" applyAlignment="1">
      <alignment horizontal="left" vertical="center" wrapText="1"/>
    </xf>
    <xf numFmtId="0" fontId="32" fillId="3" borderId="1" xfId="0" applyFont="1" applyFill="1" applyBorder="1" applyAlignment="1">
      <alignment horizontal="left" vertical="center" wrapText="1"/>
    </xf>
    <xf numFmtId="0" fontId="30" fillId="3" borderId="5" xfId="4" applyFont="1" applyFill="1" applyBorder="1" applyAlignment="1">
      <alignment horizontal="right" vertical="center" wrapText="1"/>
    </xf>
    <xf numFmtId="0" fontId="30" fillId="3" borderId="3" xfId="4" applyFont="1" applyFill="1" applyBorder="1" applyAlignment="1">
      <alignment horizontal="right" vertical="center" wrapText="1"/>
    </xf>
    <xf numFmtId="0" fontId="30" fillId="3" borderId="2" xfId="4" applyFont="1" applyFill="1" applyBorder="1" applyAlignment="1">
      <alignment horizontal="right" vertical="center" wrapText="1"/>
    </xf>
    <xf numFmtId="0" fontId="32" fillId="3" borderId="5" xfId="0" applyFont="1" applyFill="1" applyBorder="1" applyAlignment="1">
      <alignment horizontal="right" vertical="center" wrapText="1"/>
    </xf>
    <xf numFmtId="0" fontId="32" fillId="3" borderId="3" xfId="0" applyFont="1" applyFill="1" applyBorder="1" applyAlignment="1">
      <alignment horizontal="right" vertical="center" wrapText="1"/>
    </xf>
    <xf numFmtId="0" fontId="32" fillId="3" borderId="2" xfId="0" applyFont="1" applyFill="1" applyBorder="1" applyAlignment="1">
      <alignment horizontal="right" vertical="center" wrapText="1"/>
    </xf>
    <xf numFmtId="0" fontId="8" fillId="3" borderId="1" xfId="4" applyFont="1" applyFill="1" applyBorder="1" applyAlignment="1">
      <alignment horizontal="left" vertical="center" wrapText="1"/>
    </xf>
    <xf numFmtId="0" fontId="10" fillId="6" borderId="5" xfId="3" applyFont="1" applyBorder="1" applyAlignment="1" applyProtection="1">
      <alignment horizontal="left" vertical="center" wrapText="1"/>
      <protection locked="0"/>
    </xf>
    <xf numFmtId="0" fontId="10" fillId="6" borderId="3" xfId="3" applyFont="1" applyBorder="1" applyAlignment="1" applyProtection="1">
      <alignment horizontal="left" vertical="center" wrapText="1"/>
      <protection locked="0"/>
    </xf>
    <xf numFmtId="0" fontId="6" fillId="3" borderId="5" xfId="0" applyFont="1" applyFill="1" applyBorder="1" applyAlignment="1">
      <alignment horizontal="right"/>
    </xf>
    <xf numFmtId="0" fontId="6" fillId="3" borderId="3" xfId="0" applyFont="1" applyFill="1" applyBorder="1" applyAlignment="1">
      <alignment horizontal="right"/>
    </xf>
    <xf numFmtId="0" fontId="11" fillId="4" borderId="32" xfId="4" applyFont="1" applyFill="1" applyBorder="1" applyAlignment="1">
      <alignment horizontal="center" vertical="center" wrapText="1"/>
    </xf>
    <xf numFmtId="0" fontId="11" fillId="4" borderId="0" xfId="4" applyFont="1" applyFill="1" applyAlignment="1">
      <alignment horizontal="center" vertical="center" wrapText="1"/>
    </xf>
    <xf numFmtId="0" fontId="9" fillId="6" borderId="1" xfId="3" applyFont="1" applyBorder="1" applyAlignment="1" applyProtection="1">
      <alignment horizontal="left" vertical="center" wrapText="1"/>
      <protection locked="0"/>
    </xf>
    <xf numFmtId="14" fontId="6" fillId="6" borderId="28" xfId="3" applyNumberFormat="1" applyFont="1" applyBorder="1" applyAlignment="1" applyProtection="1">
      <alignment horizontal="center"/>
      <protection locked="0"/>
    </xf>
    <xf numFmtId="0" fontId="13" fillId="3" borderId="19" xfId="0" applyFont="1" applyFill="1" applyBorder="1" applyAlignment="1">
      <alignment horizontal="center" wrapText="1"/>
    </xf>
    <xf numFmtId="0" fontId="21" fillId="3" borderId="15" xfId="0" applyFont="1" applyFill="1" applyBorder="1" applyAlignment="1">
      <alignment horizontal="center" wrapText="1"/>
    </xf>
    <xf numFmtId="0" fontId="21" fillId="3" borderId="100" xfId="0" applyFont="1" applyFill="1" applyBorder="1" applyAlignment="1">
      <alignment horizontal="center" wrapText="1"/>
    </xf>
    <xf numFmtId="0" fontId="8" fillId="3" borderId="46" xfId="0" applyFont="1" applyFill="1" applyBorder="1" applyAlignment="1">
      <alignment horizontal="center" wrapText="1"/>
    </xf>
    <xf numFmtId="0" fontId="0" fillId="3" borderId="47" xfId="0" applyFill="1" applyBorder="1" applyAlignment="1">
      <alignment wrapText="1"/>
    </xf>
    <xf numFmtId="0" fontId="0" fillId="3" borderId="61" xfId="0" applyFill="1" applyBorder="1" applyAlignment="1">
      <alignment wrapText="1"/>
    </xf>
    <xf numFmtId="0" fontId="8" fillId="3" borderId="31" xfId="4" applyFont="1" applyFill="1" applyBorder="1" applyAlignment="1">
      <alignment horizontal="left" wrapText="1"/>
    </xf>
    <xf numFmtId="0" fontId="8" fillId="3" borderId="56" xfId="4" applyFont="1" applyFill="1" applyBorder="1" applyAlignment="1">
      <alignment horizontal="left" wrapText="1"/>
    </xf>
    <xf numFmtId="0" fontId="8" fillId="3" borderId="19" xfId="3" applyFont="1" applyFill="1" applyBorder="1" applyAlignment="1" applyProtection="1">
      <alignment horizontal="center" wrapText="1"/>
    </xf>
    <xf numFmtId="0" fontId="8" fillId="3" borderId="15" xfId="3" applyFont="1" applyFill="1" applyBorder="1" applyAlignment="1" applyProtection="1">
      <alignment horizontal="center" wrapText="1"/>
    </xf>
    <xf numFmtId="0" fontId="8" fillId="3" borderId="100" xfId="3" applyFont="1" applyFill="1" applyBorder="1" applyAlignment="1" applyProtection="1">
      <alignment horizontal="center" wrapText="1"/>
    </xf>
    <xf numFmtId="0" fontId="17" fillId="7" borderId="27" xfId="4" applyFont="1" applyFill="1" applyBorder="1" applyAlignment="1">
      <alignment horizontal="left" wrapText="1"/>
    </xf>
    <xf numFmtId="0" fontId="17" fillId="7" borderId="0" xfId="4" applyFont="1" applyFill="1" applyAlignment="1">
      <alignment horizontal="left" wrapText="1"/>
    </xf>
    <xf numFmtId="0" fontId="7" fillId="3" borderId="20"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0" fillId="6" borderId="25" xfId="3" applyFont="1" applyBorder="1" applyAlignment="1" applyProtection="1">
      <alignment horizontal="left" vertical="center" wrapText="1"/>
      <protection locked="0"/>
    </xf>
    <xf numFmtId="0" fontId="11" fillId="4" borderId="20" xfId="4" applyFont="1" applyFill="1" applyBorder="1" applyAlignment="1">
      <alignment horizontal="center" vertical="center" wrapText="1"/>
    </xf>
    <xf numFmtId="0" fontId="11" fillId="4" borderId="3" xfId="4" applyFont="1" applyFill="1" applyBorder="1" applyAlignment="1">
      <alignment horizontal="center" vertical="center" wrapText="1"/>
    </xf>
    <xf numFmtId="0" fontId="8" fillId="7" borderId="20" xfId="4" applyFont="1" applyFill="1" applyBorder="1" applyAlignment="1">
      <alignment horizontal="center" vertical="center" wrapText="1"/>
    </xf>
    <xf numFmtId="0" fontId="8" fillId="7" borderId="3" xfId="4" applyFont="1" applyFill="1" applyBorder="1" applyAlignment="1">
      <alignment horizontal="center" vertical="center" wrapText="1"/>
    </xf>
    <xf numFmtId="0" fontId="6" fillId="7" borderId="17" xfId="4" applyFont="1" applyFill="1" applyBorder="1" applyAlignment="1">
      <alignment horizontal="center" wrapText="1"/>
    </xf>
    <xf numFmtId="0" fontId="6" fillId="7" borderId="25" xfId="4" applyFont="1" applyFill="1" applyBorder="1" applyAlignment="1">
      <alignment horizontal="center" wrapText="1"/>
    </xf>
    <xf numFmtId="0" fontId="17" fillId="7" borderId="27" xfId="4" applyFont="1" applyFill="1" applyBorder="1" applyAlignment="1">
      <alignment wrapText="1"/>
    </xf>
    <xf numFmtId="0" fontId="17" fillId="7" borderId="0" xfId="4" applyFont="1" applyFill="1" applyAlignment="1">
      <alignment wrapText="1"/>
    </xf>
    <xf numFmtId="0" fontId="8" fillId="7" borderId="31" xfId="4" applyFont="1" applyFill="1" applyBorder="1" applyAlignment="1">
      <alignment horizontal="left" wrapText="1"/>
    </xf>
    <xf numFmtId="0" fontId="8" fillId="7" borderId="45" xfId="4" applyFont="1" applyFill="1" applyBorder="1" applyAlignment="1">
      <alignment horizontal="left" wrapText="1"/>
    </xf>
    <xf numFmtId="0" fontId="17" fillId="7" borderId="32" xfId="4" applyFont="1" applyFill="1" applyBorder="1" applyAlignment="1">
      <alignment horizontal="left" wrapText="1"/>
    </xf>
    <xf numFmtId="0" fontId="9" fillId="6" borderId="5" xfId="3" applyFont="1" applyBorder="1" applyAlignment="1" applyProtection="1">
      <alignment horizontal="center" vertical="center" wrapText="1"/>
      <protection locked="0"/>
    </xf>
    <xf numFmtId="0" fontId="9" fillId="6" borderId="3" xfId="3" applyFont="1" applyBorder="1" applyAlignment="1" applyProtection="1">
      <alignment horizontal="center" vertical="center" wrapText="1"/>
      <protection locked="0"/>
    </xf>
    <xf numFmtId="0" fontId="9" fillId="6" borderId="2" xfId="3" applyFont="1" applyBorder="1" applyAlignment="1" applyProtection="1">
      <alignment horizontal="center" vertical="center" wrapText="1"/>
      <protection locked="0"/>
    </xf>
    <xf numFmtId="0" fontId="10" fillId="3" borderId="42" xfId="0" applyFont="1" applyFill="1" applyBorder="1" applyAlignment="1">
      <alignment horizontal="left"/>
    </xf>
    <xf numFmtId="0" fontId="10" fillId="3" borderId="10" xfId="0" applyFont="1" applyFill="1" applyBorder="1" applyAlignment="1">
      <alignment horizontal="left"/>
    </xf>
    <xf numFmtId="0" fontId="20" fillId="7" borderId="0" xfId="4" applyFont="1" applyFill="1" applyAlignment="1">
      <alignment horizontal="left" vertical="center" wrapText="1"/>
    </xf>
    <xf numFmtId="0" fontId="20" fillId="7" borderId="35" xfId="4" applyFont="1" applyFill="1" applyBorder="1" applyAlignment="1">
      <alignment horizontal="left" vertical="center" wrapText="1"/>
    </xf>
    <xf numFmtId="0" fontId="10" fillId="6" borderId="1" xfId="3" applyFont="1" applyBorder="1" applyAlignment="1" applyProtection="1">
      <alignment horizontal="left" vertical="center" wrapText="1"/>
      <protection locked="0"/>
    </xf>
    <xf numFmtId="0" fontId="8" fillId="3" borderId="20" xfId="4" applyFont="1" applyFill="1" applyBorder="1" applyAlignment="1">
      <alignment horizontal="left" wrapText="1"/>
    </xf>
    <xf numFmtId="0" fontId="8" fillId="3" borderId="3" xfId="4" applyFont="1" applyFill="1" applyBorder="1" applyAlignment="1">
      <alignment horizontal="left" wrapText="1"/>
    </xf>
    <xf numFmtId="0" fontId="11" fillId="4" borderId="19" xfId="4" applyFont="1" applyFill="1" applyBorder="1" applyAlignment="1">
      <alignment horizontal="center" vertical="center" wrapText="1"/>
    </xf>
    <xf numFmtId="0" fontId="11" fillId="4" borderId="15" xfId="4" applyFont="1" applyFill="1" applyBorder="1" applyAlignment="1">
      <alignment horizontal="center" vertical="center" wrapText="1"/>
    </xf>
    <xf numFmtId="0" fontId="8" fillId="3" borderId="22" xfId="4" applyFont="1" applyFill="1" applyBorder="1" applyAlignment="1">
      <alignment horizontal="left" wrapText="1"/>
    </xf>
    <xf numFmtId="0" fontId="8" fillId="3" borderId="1" xfId="4" applyFont="1" applyFill="1" applyBorder="1" applyAlignment="1">
      <alignment horizontal="left" wrapText="1"/>
    </xf>
    <xf numFmtId="164" fontId="10" fillId="6" borderId="113" xfId="3" applyNumberFormat="1" applyFont="1" applyBorder="1" applyAlignment="1" applyProtection="1">
      <alignment horizontal="center"/>
      <protection locked="0"/>
    </xf>
    <xf numFmtId="164" fontId="10" fillId="6" borderId="114" xfId="3" applyNumberFormat="1" applyFont="1" applyBorder="1" applyAlignment="1" applyProtection="1">
      <alignment horizontal="center"/>
      <protection locked="0"/>
    </xf>
    <xf numFmtId="164" fontId="10" fillId="6" borderId="115" xfId="3" applyNumberFormat="1" applyFont="1" applyBorder="1" applyAlignment="1" applyProtection="1">
      <alignment horizontal="center"/>
      <protection locked="0"/>
    </xf>
    <xf numFmtId="164" fontId="10" fillId="6" borderId="123" xfId="3" applyNumberFormat="1" applyFont="1" applyBorder="1" applyAlignment="1" applyProtection="1">
      <alignment horizontal="center"/>
      <protection locked="0"/>
    </xf>
    <xf numFmtId="164" fontId="10" fillId="6" borderId="124" xfId="3" applyNumberFormat="1" applyFont="1" applyBorder="1" applyAlignment="1" applyProtection="1">
      <alignment horizontal="center"/>
      <protection locked="0"/>
    </xf>
    <xf numFmtId="164" fontId="10" fillId="6" borderId="125" xfId="3" applyNumberFormat="1" applyFont="1" applyBorder="1" applyAlignment="1" applyProtection="1">
      <alignment horizontal="center"/>
      <protection locked="0"/>
    </xf>
    <xf numFmtId="0" fontId="11" fillId="4" borderId="43" xfId="4" applyFont="1" applyFill="1" applyBorder="1" applyAlignment="1">
      <alignment horizontal="center" vertical="center" wrapText="1"/>
    </xf>
    <xf numFmtId="0" fontId="11" fillId="4" borderId="35" xfId="4" applyFont="1" applyFill="1" applyBorder="1" applyAlignment="1">
      <alignment horizontal="center" vertical="center" wrapText="1"/>
    </xf>
    <xf numFmtId="167" fontId="10" fillId="6" borderId="5" xfId="3" applyNumberFormat="1" applyFont="1" applyBorder="1" applyAlignment="1" applyProtection="1">
      <alignment horizontal="left"/>
      <protection locked="0"/>
    </xf>
    <xf numFmtId="167" fontId="10" fillId="6" borderId="3" xfId="3" applyNumberFormat="1" applyFont="1" applyBorder="1" applyAlignment="1" applyProtection="1">
      <alignment horizontal="left"/>
      <protection locked="0"/>
    </xf>
    <xf numFmtId="167" fontId="10" fillId="6" borderId="21" xfId="3" applyNumberFormat="1" applyFont="1" applyBorder="1" applyAlignment="1" applyProtection="1">
      <alignment horizontal="left"/>
      <protection locked="0"/>
    </xf>
    <xf numFmtId="164" fontId="10" fillId="6" borderId="111" xfId="3" applyNumberFormat="1" applyFont="1" applyBorder="1" applyAlignment="1" applyProtection="1">
      <alignment horizontal="center"/>
      <protection locked="0"/>
    </xf>
    <xf numFmtId="0" fontId="48" fillId="16" borderId="19" xfId="4" applyFont="1" applyFill="1" applyBorder="1" applyAlignment="1">
      <alignment horizontal="center" vertical="center" wrapText="1"/>
    </xf>
    <xf numFmtId="0" fontId="48" fillId="16" borderId="15" xfId="4" applyFont="1" applyFill="1" applyBorder="1" applyAlignment="1">
      <alignment horizontal="center" vertical="center" wrapText="1"/>
    </xf>
    <xf numFmtId="0" fontId="48" fillId="16" borderId="100" xfId="4" applyFont="1" applyFill="1" applyBorder="1" applyAlignment="1">
      <alignment horizontal="center" vertical="center" wrapText="1"/>
    </xf>
    <xf numFmtId="0" fontId="13" fillId="3" borderId="1" xfId="0" applyFont="1" applyFill="1" applyBorder="1" applyAlignment="1">
      <alignment horizontal="center"/>
    </xf>
    <xf numFmtId="164" fontId="10" fillId="6" borderId="116" xfId="3" applyNumberFormat="1" applyFont="1" applyBorder="1" applyAlignment="1" applyProtection="1">
      <alignment horizontal="center"/>
      <protection locked="0"/>
    </xf>
    <xf numFmtId="164" fontId="10" fillId="6" borderId="117" xfId="3" applyNumberFormat="1" applyFont="1" applyBorder="1" applyAlignment="1" applyProtection="1">
      <alignment horizontal="center"/>
      <protection locked="0"/>
    </xf>
    <xf numFmtId="164" fontId="10" fillId="6" borderId="118" xfId="3" applyNumberFormat="1" applyFont="1" applyBorder="1" applyAlignment="1" applyProtection="1">
      <alignment horizontal="center"/>
      <protection locked="0"/>
    </xf>
    <xf numFmtId="167" fontId="10" fillId="6" borderId="116" xfId="3" applyNumberFormat="1" applyFont="1" applyBorder="1" applyAlignment="1" applyProtection="1">
      <alignment horizontal="center" wrapText="1"/>
      <protection locked="0"/>
    </xf>
    <xf numFmtId="167" fontId="10" fillId="6" borderId="117" xfId="3" applyNumberFormat="1" applyFont="1" applyBorder="1" applyAlignment="1" applyProtection="1">
      <alignment horizontal="center" wrapText="1"/>
      <protection locked="0"/>
    </xf>
    <xf numFmtId="167" fontId="10" fillId="6" borderId="118" xfId="3" applyNumberFormat="1" applyFont="1" applyBorder="1" applyAlignment="1" applyProtection="1">
      <alignment horizontal="center" wrapText="1"/>
      <protection locked="0"/>
    </xf>
    <xf numFmtId="167" fontId="10" fillId="6" borderId="113" xfId="3" applyNumberFormat="1" applyFont="1" applyBorder="1" applyAlignment="1" applyProtection="1">
      <alignment horizontal="center"/>
      <protection locked="0"/>
    </xf>
    <xf numFmtId="167" fontId="10" fillId="6" borderId="114" xfId="3" applyNumberFormat="1" applyFont="1" applyBorder="1" applyAlignment="1" applyProtection="1">
      <alignment horizontal="center"/>
      <protection locked="0"/>
    </xf>
    <xf numFmtId="167" fontId="10" fillId="6" borderId="115" xfId="3" applyNumberFormat="1" applyFont="1" applyBorder="1" applyAlignment="1" applyProtection="1">
      <alignment horizontal="center"/>
      <protection locked="0"/>
    </xf>
    <xf numFmtId="164" fontId="10" fillId="6" borderId="107" xfId="3" applyNumberFormat="1" applyFont="1" applyBorder="1" applyAlignment="1" applyProtection="1">
      <alignment horizontal="center"/>
      <protection locked="0"/>
    </xf>
    <xf numFmtId="164" fontId="10" fillId="6" borderId="108" xfId="3" applyNumberFormat="1" applyFont="1" applyBorder="1" applyAlignment="1" applyProtection="1">
      <alignment horizontal="center"/>
      <protection locked="0"/>
    </xf>
    <xf numFmtId="164" fontId="10" fillId="6" borderId="109" xfId="3" applyNumberFormat="1" applyFont="1" applyBorder="1" applyAlignment="1" applyProtection="1">
      <alignment horizontal="center"/>
      <protection locked="0"/>
    </xf>
    <xf numFmtId="167" fontId="10" fillId="6" borderId="110" xfId="3" applyNumberFormat="1" applyFont="1" applyBorder="1" applyAlignment="1" applyProtection="1">
      <alignment horizontal="center"/>
      <protection locked="0"/>
    </xf>
    <xf numFmtId="167" fontId="10" fillId="6" borderId="111" xfId="3" applyNumberFormat="1" applyFont="1" applyBorder="1" applyAlignment="1" applyProtection="1">
      <alignment horizontal="center"/>
      <protection locked="0"/>
    </xf>
    <xf numFmtId="167" fontId="10" fillId="6" borderId="112" xfId="3" applyNumberFormat="1" applyFont="1" applyBorder="1" applyAlignment="1" applyProtection="1">
      <alignment horizontal="center"/>
      <protection locked="0"/>
    </xf>
    <xf numFmtId="0" fontId="48" fillId="15" borderId="19" xfId="4" applyFont="1" applyFill="1" applyBorder="1" applyAlignment="1">
      <alignment horizontal="center" vertical="center" wrapText="1"/>
    </xf>
    <xf numFmtId="0" fontId="48" fillId="15" borderId="15" xfId="4" applyFont="1" applyFill="1" applyBorder="1" applyAlignment="1">
      <alignment horizontal="center" vertical="center" wrapText="1"/>
    </xf>
    <xf numFmtId="0" fontId="48" fillId="15" borderId="100" xfId="4" applyFont="1" applyFill="1" applyBorder="1" applyAlignment="1">
      <alignment horizontal="center" vertical="center" wrapText="1"/>
    </xf>
    <xf numFmtId="0" fontId="48" fillId="14" borderId="19" xfId="4" applyFont="1" applyFill="1" applyBorder="1" applyAlignment="1">
      <alignment horizontal="center" vertical="center" wrapText="1"/>
    </xf>
    <xf numFmtId="0" fontId="48" fillId="14" borderId="15" xfId="4" applyFont="1" applyFill="1" applyBorder="1" applyAlignment="1">
      <alignment horizontal="center" vertical="center" wrapText="1"/>
    </xf>
    <xf numFmtId="0" fontId="48" fillId="14" borderId="100" xfId="4" applyFont="1" applyFill="1" applyBorder="1" applyAlignment="1">
      <alignment horizontal="center" vertical="center" wrapText="1"/>
    </xf>
    <xf numFmtId="0" fontId="9" fillId="6" borderId="5" xfId="3" applyFont="1" applyBorder="1" applyAlignment="1" applyProtection="1">
      <alignment horizontal="center" vertical="center" wrapText="1"/>
    </xf>
    <xf numFmtId="0" fontId="9" fillId="6" borderId="3" xfId="3" applyFont="1" applyBorder="1" applyAlignment="1" applyProtection="1">
      <alignment horizontal="center" vertical="center" wrapText="1"/>
    </xf>
    <xf numFmtId="0" fontId="9" fillId="6" borderId="21" xfId="3" applyFont="1" applyBorder="1" applyAlignment="1" applyProtection="1">
      <alignment horizontal="center" vertical="center" wrapText="1"/>
    </xf>
    <xf numFmtId="167" fontId="10" fillId="6" borderId="119" xfId="3" applyNumberFormat="1" applyFont="1" applyBorder="1" applyAlignment="1" applyProtection="1">
      <alignment horizontal="center"/>
      <protection locked="0"/>
    </xf>
    <xf numFmtId="167" fontId="10" fillId="6" borderId="120" xfId="3" applyNumberFormat="1" applyFont="1" applyBorder="1" applyAlignment="1" applyProtection="1">
      <alignment horizontal="center"/>
      <protection locked="0"/>
    </xf>
    <xf numFmtId="167" fontId="10" fillId="6" borderId="121" xfId="3" applyNumberFormat="1" applyFont="1" applyBorder="1" applyAlignment="1" applyProtection="1">
      <alignment horizontal="center"/>
      <protection locked="0"/>
    </xf>
    <xf numFmtId="167" fontId="10" fillId="6" borderId="99" xfId="3" applyNumberFormat="1" applyFont="1" applyBorder="1" applyAlignment="1" applyProtection="1">
      <alignment horizontal="center"/>
      <protection locked="0"/>
    </xf>
    <xf numFmtId="167" fontId="10" fillId="6" borderId="67" xfId="3" applyNumberFormat="1" applyFont="1" applyBorder="1" applyAlignment="1" applyProtection="1">
      <alignment horizontal="center"/>
      <protection locked="0"/>
    </xf>
    <xf numFmtId="167" fontId="10" fillId="6" borderId="14" xfId="3" applyNumberFormat="1" applyFont="1" applyBorder="1" applyAlignment="1" applyProtection="1">
      <alignment horizontal="center"/>
      <protection locked="0"/>
    </xf>
    <xf numFmtId="0" fontId="50" fillId="3" borderId="26" xfId="0" applyFont="1" applyFill="1" applyBorder="1" applyAlignment="1">
      <alignment horizontal="left" vertical="center" wrapText="1"/>
    </xf>
    <xf numFmtId="0" fontId="50" fillId="3" borderId="0" xfId="0" applyFont="1" applyFill="1" applyAlignment="1">
      <alignment horizontal="left" vertical="center" wrapText="1"/>
    </xf>
    <xf numFmtId="167" fontId="6" fillId="3" borderId="98" xfId="3" applyNumberFormat="1" applyFont="1" applyFill="1" applyBorder="1" applyAlignment="1" applyProtection="1">
      <alignment horizontal="right"/>
    </xf>
    <xf numFmtId="167" fontId="6" fillId="3" borderId="101" xfId="3" applyNumberFormat="1" applyFont="1" applyFill="1" applyBorder="1" applyAlignment="1" applyProtection="1">
      <alignment horizontal="right"/>
    </xf>
    <xf numFmtId="0" fontId="6" fillId="3" borderId="38" xfId="0" applyFont="1" applyFill="1" applyBorder="1" applyAlignment="1">
      <alignment horizontal="left"/>
    </xf>
    <xf numFmtId="0" fontId="6" fillId="3" borderId="7" xfId="0" applyFont="1" applyFill="1" applyBorder="1" applyAlignment="1">
      <alignment horizontal="left"/>
    </xf>
    <xf numFmtId="0" fontId="6" fillId="3" borderId="22" xfId="0" applyFont="1" applyFill="1" applyBorder="1" applyAlignment="1">
      <alignment horizontal="left"/>
    </xf>
    <xf numFmtId="0" fontId="6" fillId="3" borderId="1" xfId="0" applyFont="1" applyFill="1" applyBorder="1" applyAlignment="1">
      <alignment horizontal="left"/>
    </xf>
    <xf numFmtId="0" fontId="6" fillId="3" borderId="20" xfId="0" applyFont="1" applyFill="1" applyBorder="1" applyAlignment="1">
      <alignment horizontal="left"/>
    </xf>
    <xf numFmtId="0" fontId="6" fillId="3" borderId="3" xfId="0" applyFont="1" applyFill="1" applyBorder="1" applyAlignment="1">
      <alignment horizontal="left"/>
    </xf>
    <xf numFmtId="167" fontId="6" fillId="6" borderId="98" xfId="3" applyNumberFormat="1" applyFont="1" applyBorder="1" applyAlignment="1" applyProtection="1">
      <alignment horizontal="right"/>
      <protection locked="0"/>
    </xf>
    <xf numFmtId="167" fontId="6" fillId="6" borderId="101" xfId="3" applyNumberFormat="1" applyFont="1" applyBorder="1" applyAlignment="1" applyProtection="1">
      <alignment horizontal="right"/>
      <protection locked="0"/>
    </xf>
    <xf numFmtId="0" fontId="40" fillId="4" borderId="22" xfId="4" applyFont="1" applyFill="1" applyBorder="1" applyAlignment="1">
      <alignment horizontal="left" wrapText="1"/>
    </xf>
    <xf numFmtId="0" fontId="40" fillId="4" borderId="1" xfId="4" applyFont="1" applyFill="1" applyBorder="1" applyAlignment="1">
      <alignment horizontal="left" wrapText="1"/>
    </xf>
    <xf numFmtId="0" fontId="40" fillId="4" borderId="23" xfId="4" applyFont="1" applyFill="1" applyBorder="1" applyAlignment="1">
      <alignment horizontal="left" wrapText="1"/>
    </xf>
    <xf numFmtId="171" fontId="6" fillId="6" borderId="99" xfId="3" applyNumberFormat="1" applyFont="1" applyBorder="1" applyAlignment="1" applyProtection="1">
      <alignment horizontal="right"/>
      <protection locked="0"/>
    </xf>
    <xf numFmtId="171" fontId="6" fillId="6" borderId="66" xfId="3" applyNumberFormat="1" applyFont="1" applyBorder="1" applyAlignment="1" applyProtection="1">
      <alignment horizontal="right"/>
      <protection locked="0"/>
    </xf>
    <xf numFmtId="0" fontId="6" fillId="3" borderId="2" xfId="0" applyFont="1" applyFill="1" applyBorder="1" applyAlignment="1">
      <alignment horizontal="left"/>
    </xf>
    <xf numFmtId="171" fontId="6" fillId="6" borderId="98" xfId="3" applyNumberFormat="1" applyFont="1" applyBorder="1" applyAlignment="1" applyProtection="1">
      <alignment horizontal="right"/>
      <protection locked="0"/>
    </xf>
    <xf numFmtId="171" fontId="6" fillId="6" borderId="101" xfId="3" applyNumberFormat="1" applyFont="1" applyBorder="1" applyAlignment="1" applyProtection="1">
      <alignment horizontal="right"/>
      <protection locked="0"/>
    </xf>
    <xf numFmtId="9" fontId="6" fillId="3" borderId="98" xfId="2" applyFont="1" applyFill="1" applyBorder="1" applyAlignment="1" applyProtection="1">
      <alignment horizontal="right"/>
    </xf>
    <xf numFmtId="9" fontId="6" fillId="3" borderId="101" xfId="2" applyFont="1" applyFill="1" applyBorder="1" applyAlignment="1" applyProtection="1">
      <alignment horizontal="right"/>
    </xf>
    <xf numFmtId="0" fontId="11" fillId="4" borderId="40" xfId="4" applyFont="1" applyFill="1" applyBorder="1" applyAlignment="1">
      <alignment horizontal="center" vertical="center" wrapText="1"/>
    </xf>
    <xf numFmtId="0" fontId="11" fillId="4" borderId="26" xfId="4" applyFont="1" applyFill="1" applyBorder="1" applyAlignment="1">
      <alignment horizontal="center" vertical="center" wrapText="1"/>
    </xf>
    <xf numFmtId="0" fontId="11" fillId="4" borderId="41" xfId="4" applyFont="1" applyFill="1" applyBorder="1" applyAlignment="1">
      <alignment horizontal="center" vertical="center" wrapText="1"/>
    </xf>
    <xf numFmtId="0" fontId="6" fillId="3" borderId="34" xfId="0" applyFont="1" applyFill="1" applyBorder="1" applyAlignment="1">
      <alignment horizontal="left"/>
    </xf>
    <xf numFmtId="0" fontId="6" fillId="3" borderId="6" xfId="0" applyFont="1" applyFill="1" applyBorder="1" applyAlignment="1">
      <alignment horizontal="left"/>
    </xf>
    <xf numFmtId="167" fontId="6" fillId="6" borderId="99" xfId="3" applyNumberFormat="1" applyFont="1" applyBorder="1" applyAlignment="1" applyProtection="1">
      <alignment horizontal="right"/>
      <protection locked="0"/>
    </xf>
    <xf numFmtId="167" fontId="6" fillId="6" borderId="66" xfId="3" applyNumberFormat="1" applyFont="1" applyBorder="1" applyAlignment="1" applyProtection="1">
      <alignment horizontal="right"/>
      <protection locked="0"/>
    </xf>
    <xf numFmtId="167" fontId="6" fillId="3" borderId="99" xfId="3" applyNumberFormat="1" applyFont="1" applyFill="1" applyBorder="1" applyAlignment="1" applyProtection="1">
      <alignment horizontal="right"/>
    </xf>
    <xf numFmtId="167" fontId="6" fillId="3" borderId="66" xfId="3" applyNumberFormat="1" applyFont="1" applyFill="1" applyBorder="1" applyAlignment="1" applyProtection="1">
      <alignment horizontal="right"/>
    </xf>
    <xf numFmtId="0" fontId="6" fillId="3" borderId="42" xfId="0" applyFont="1" applyFill="1" applyBorder="1" applyAlignment="1">
      <alignment horizontal="left"/>
    </xf>
    <xf numFmtId="0" fontId="6" fillId="3" borderId="4" xfId="0" applyFont="1" applyFill="1" applyBorder="1" applyAlignment="1">
      <alignment horizontal="left"/>
    </xf>
    <xf numFmtId="0" fontId="24" fillId="3" borderId="4" xfId="6" applyFill="1" applyBorder="1" applyAlignment="1" applyProtection="1">
      <alignment horizontal="left"/>
      <protection locked="0"/>
    </xf>
    <xf numFmtId="0" fontId="6" fillId="3" borderId="4" xfId="0" applyFont="1" applyFill="1" applyBorder="1" applyAlignment="1" applyProtection="1">
      <alignment horizontal="left"/>
      <protection locked="0"/>
    </xf>
    <xf numFmtId="0" fontId="6" fillId="3" borderId="10" xfId="0" applyFont="1" applyFill="1" applyBorder="1" applyAlignment="1" applyProtection="1">
      <alignment horizontal="left"/>
      <protection locked="0"/>
    </xf>
    <xf numFmtId="0" fontId="17" fillId="3" borderId="20" xfId="0" applyFont="1" applyFill="1" applyBorder="1" applyAlignment="1">
      <alignment horizontal="center"/>
    </xf>
    <xf numFmtId="0" fontId="17" fillId="3" borderId="3" xfId="0" applyFont="1" applyFill="1" applyBorder="1" applyAlignment="1">
      <alignment horizontal="center"/>
    </xf>
    <xf numFmtId="0" fontId="17" fillId="3" borderId="21" xfId="0" applyFont="1" applyFill="1" applyBorder="1" applyAlignment="1">
      <alignment horizontal="center"/>
    </xf>
    <xf numFmtId="9" fontId="6" fillId="3" borderId="99" xfId="2" applyFont="1" applyFill="1" applyBorder="1" applyAlignment="1" applyProtection="1">
      <alignment horizontal="right"/>
    </xf>
    <xf numFmtId="9" fontId="6" fillId="3" borderId="66" xfId="2" applyFont="1" applyFill="1" applyBorder="1" applyAlignment="1" applyProtection="1">
      <alignment horizontal="right"/>
    </xf>
    <xf numFmtId="0" fontId="24" fillId="3" borderId="3" xfId="6" applyFill="1" applyBorder="1" applyAlignment="1" applyProtection="1">
      <alignment horizontal="center"/>
      <protection locked="0"/>
    </xf>
    <xf numFmtId="0" fontId="24" fillId="3" borderId="2" xfId="6" applyFill="1" applyBorder="1" applyAlignment="1" applyProtection="1">
      <alignment horizontal="center"/>
      <protection locked="0"/>
    </xf>
    <xf numFmtId="0" fontId="17" fillId="3" borderId="63" xfId="0" applyFont="1" applyFill="1" applyBorder="1" applyAlignment="1">
      <alignment horizontal="center"/>
    </xf>
    <xf numFmtId="0" fontId="17" fillId="3" borderId="64" xfId="0" applyFont="1" applyFill="1" applyBorder="1" applyAlignment="1">
      <alignment horizontal="center"/>
    </xf>
    <xf numFmtId="0" fontId="17" fillId="3" borderId="102" xfId="0" applyFont="1" applyFill="1" applyBorder="1" applyAlignment="1">
      <alignment horizontal="center"/>
    </xf>
    <xf numFmtId="171" fontId="6" fillId="3" borderId="99" xfId="3" applyNumberFormat="1" applyFont="1" applyFill="1" applyBorder="1" applyAlignment="1" applyProtection="1">
      <alignment horizontal="right"/>
    </xf>
    <xf numFmtId="171" fontId="6" fillId="3" borderId="66" xfId="3" applyNumberFormat="1" applyFont="1" applyFill="1" applyBorder="1" applyAlignment="1" applyProtection="1">
      <alignment horizontal="right"/>
    </xf>
    <xf numFmtId="171" fontId="6" fillId="6" borderId="20" xfId="3" applyNumberFormat="1" applyFont="1" applyBorder="1" applyAlignment="1" applyProtection="1">
      <alignment horizontal="left"/>
      <protection locked="0"/>
    </xf>
    <xf numFmtId="171" fontId="6" fillId="6" borderId="3" xfId="3" applyNumberFormat="1" applyFont="1" applyBorder="1" applyAlignment="1" applyProtection="1">
      <alignment horizontal="left"/>
      <protection locked="0"/>
    </xf>
    <xf numFmtId="171" fontId="6" fillId="6" borderId="2" xfId="3" applyNumberFormat="1" applyFont="1" applyBorder="1" applyAlignment="1" applyProtection="1">
      <alignment horizontal="left"/>
      <protection locked="0"/>
    </xf>
  </cellXfs>
  <cellStyles count="9">
    <cellStyle name="Excel Built-in Normal" xfId="7" xr:uid="{B5A99C9D-03AE-4279-93DE-31E98ECD621E}"/>
    <cellStyle name="Excel Built-in Note" xfId="8" xr:uid="{C654AAD4-9864-4B50-916F-46D318A3548D}"/>
    <cellStyle name="Hiperpovezava" xfId="6" builtinId="8"/>
    <cellStyle name="Navadno" xfId="0" builtinId="0"/>
    <cellStyle name="Navadno 2" xfId="4" xr:uid="{00000000-0005-0000-0000-000001000000}"/>
    <cellStyle name="Navadno_obrazciZGD" xfId="5" xr:uid="{00000000-0005-0000-0000-000002000000}"/>
    <cellStyle name="Odstotek" xfId="2" builtinId="5"/>
    <cellStyle name="Opomba" xfId="3" builtinId="10"/>
    <cellStyle name="Vejica" xfId="1" builtinId="3"/>
  </cellStyles>
  <dxfs count="0"/>
  <tableStyles count="0" defaultTableStyle="TableStyleMedium2" defaultPivotStyle="PivotStyleLight16"/>
  <colors>
    <mruColors>
      <color rgb="FFEAEDE9"/>
      <color rgb="FFCCD1CD"/>
      <color rgb="FF649981"/>
      <color rgb="FFFFCCFF"/>
      <color rgb="FFEFE5F7"/>
      <color rgb="FF9EC2A6"/>
      <color rgb="FFFF5757"/>
      <color rgb="FF464646"/>
      <color rgb="FF411937"/>
      <color rgb="FF280A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114301</xdr:colOff>
      <xdr:row>32</xdr:row>
      <xdr:rowOff>471754</xdr:rowOff>
    </xdr:from>
    <xdr:to>
      <xdr:col>8</xdr:col>
      <xdr:colOff>800101</xdr:colOff>
      <xdr:row>32</xdr:row>
      <xdr:rowOff>990726</xdr:rowOff>
    </xdr:to>
    <xdr:pic>
      <xdr:nvPicPr>
        <xdr:cNvPr id="11" name="Slika 10">
          <a:extLst>
            <a:ext uri="{FF2B5EF4-FFF2-40B4-BE49-F238E27FC236}">
              <a16:creationId xmlns:a16="http://schemas.microsoft.com/office/drawing/2014/main" id="{0119922B-ED23-0AC6-A1DC-4D9281BF3CBE}"/>
            </a:ext>
          </a:extLst>
        </xdr:cNvPr>
        <xdr:cNvPicPr>
          <a:picLocks noChangeAspect="1"/>
        </xdr:cNvPicPr>
      </xdr:nvPicPr>
      <xdr:blipFill>
        <a:blip xmlns:r="http://schemas.openxmlformats.org/officeDocument/2006/relationships" r:embed="rId1"/>
        <a:stretch>
          <a:fillRect/>
        </a:stretch>
      </xdr:blipFill>
      <xdr:spPr>
        <a:xfrm>
          <a:off x="2905126" y="36876304"/>
          <a:ext cx="4457700" cy="518972"/>
        </a:xfrm>
        <a:prstGeom prst="rect">
          <a:avLst/>
        </a:prstGeom>
      </xdr:spPr>
    </xdr:pic>
    <xdr:clientData/>
  </xdr:twoCellAnchor>
  <xdr:twoCellAnchor editAs="oneCell">
    <xdr:from>
      <xdr:col>4</xdr:col>
      <xdr:colOff>85726</xdr:colOff>
      <xdr:row>32</xdr:row>
      <xdr:rowOff>1066800</xdr:rowOff>
    </xdr:from>
    <xdr:to>
      <xdr:col>8</xdr:col>
      <xdr:colOff>779140</xdr:colOff>
      <xdr:row>32</xdr:row>
      <xdr:rowOff>2152649</xdr:rowOff>
    </xdr:to>
    <xdr:pic>
      <xdr:nvPicPr>
        <xdr:cNvPr id="12" name="Slika 11">
          <a:extLst>
            <a:ext uri="{FF2B5EF4-FFF2-40B4-BE49-F238E27FC236}">
              <a16:creationId xmlns:a16="http://schemas.microsoft.com/office/drawing/2014/main" id="{814E0610-8437-CC7B-0A54-C1A17FBE4F74}"/>
            </a:ext>
          </a:extLst>
        </xdr:cNvPr>
        <xdr:cNvPicPr>
          <a:picLocks noChangeAspect="1"/>
        </xdr:cNvPicPr>
      </xdr:nvPicPr>
      <xdr:blipFill>
        <a:blip xmlns:r="http://schemas.openxmlformats.org/officeDocument/2006/relationships" r:embed="rId2"/>
        <a:stretch>
          <a:fillRect/>
        </a:stretch>
      </xdr:blipFill>
      <xdr:spPr>
        <a:xfrm>
          <a:off x="2876551" y="37471350"/>
          <a:ext cx="4465314" cy="1085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5</xdr:row>
      <xdr:rowOff>57150</xdr:rowOff>
    </xdr:from>
    <xdr:to>
      <xdr:col>2</xdr:col>
      <xdr:colOff>247831</xdr:colOff>
      <xdr:row>7</xdr:row>
      <xdr:rowOff>76256</xdr:rowOff>
    </xdr:to>
    <xdr:pic>
      <xdr:nvPicPr>
        <xdr:cNvPr id="2" name="Slika 1">
          <a:extLst>
            <a:ext uri="{FF2B5EF4-FFF2-40B4-BE49-F238E27FC236}">
              <a16:creationId xmlns:a16="http://schemas.microsoft.com/office/drawing/2014/main" id="{AB8AC9A0-57B6-164B-1993-72821C89C549}"/>
            </a:ext>
          </a:extLst>
        </xdr:cNvPr>
        <xdr:cNvPicPr>
          <a:picLocks noChangeAspect="1"/>
        </xdr:cNvPicPr>
      </xdr:nvPicPr>
      <xdr:blipFill>
        <a:blip xmlns:r="http://schemas.openxmlformats.org/officeDocument/2006/relationships" r:embed="rId1"/>
        <a:stretch>
          <a:fillRect/>
        </a:stretch>
      </xdr:blipFill>
      <xdr:spPr>
        <a:xfrm>
          <a:off x="171450" y="2924175"/>
          <a:ext cx="1295581" cy="400106"/>
        </a:xfrm>
        <a:prstGeom prst="rect">
          <a:avLst/>
        </a:prstGeom>
      </xdr:spPr>
    </xdr:pic>
    <xdr:clientData/>
  </xdr:twoCellAnchor>
  <xdr:twoCellAnchor editAs="oneCell">
    <xdr:from>
      <xdr:col>8</xdr:col>
      <xdr:colOff>533400</xdr:colOff>
      <xdr:row>10</xdr:row>
      <xdr:rowOff>77422</xdr:rowOff>
    </xdr:from>
    <xdr:to>
      <xdr:col>15</xdr:col>
      <xdr:colOff>527860</xdr:colOff>
      <xdr:row>12</xdr:row>
      <xdr:rowOff>38100</xdr:rowOff>
    </xdr:to>
    <xdr:pic>
      <xdr:nvPicPr>
        <xdr:cNvPr id="3" name="Slika 2">
          <a:extLst>
            <a:ext uri="{FF2B5EF4-FFF2-40B4-BE49-F238E27FC236}">
              <a16:creationId xmlns:a16="http://schemas.microsoft.com/office/drawing/2014/main" id="{1FB8CA5D-9306-A293-D0C4-C09AE7CC3D44}"/>
            </a:ext>
          </a:extLst>
        </xdr:cNvPr>
        <xdr:cNvPicPr>
          <a:picLocks noChangeAspect="1"/>
        </xdr:cNvPicPr>
      </xdr:nvPicPr>
      <xdr:blipFill>
        <a:blip xmlns:r="http://schemas.openxmlformats.org/officeDocument/2006/relationships" r:embed="rId2"/>
        <a:stretch>
          <a:fillRect/>
        </a:stretch>
      </xdr:blipFill>
      <xdr:spPr>
        <a:xfrm>
          <a:off x="5410200" y="3896947"/>
          <a:ext cx="4261660" cy="341678"/>
        </a:xfrm>
        <a:prstGeom prst="rect">
          <a:avLst/>
        </a:prstGeom>
      </xdr:spPr>
    </xdr:pic>
    <xdr:clientData/>
  </xdr:twoCellAnchor>
  <xdr:twoCellAnchor editAs="oneCell">
    <xdr:from>
      <xdr:col>0</xdr:col>
      <xdr:colOff>133350</xdr:colOff>
      <xdr:row>7</xdr:row>
      <xdr:rowOff>104775</xdr:rowOff>
    </xdr:from>
    <xdr:to>
      <xdr:col>15</xdr:col>
      <xdr:colOff>506153</xdr:colOff>
      <xdr:row>9</xdr:row>
      <xdr:rowOff>123881</xdr:rowOff>
    </xdr:to>
    <xdr:pic>
      <xdr:nvPicPr>
        <xdr:cNvPr id="5" name="Slika 4">
          <a:extLst>
            <a:ext uri="{FF2B5EF4-FFF2-40B4-BE49-F238E27FC236}">
              <a16:creationId xmlns:a16="http://schemas.microsoft.com/office/drawing/2014/main" id="{C5CE121E-4C96-FE7C-80C1-2383B5CCEE4E}"/>
            </a:ext>
          </a:extLst>
        </xdr:cNvPr>
        <xdr:cNvPicPr>
          <a:picLocks noChangeAspect="1"/>
        </xdr:cNvPicPr>
      </xdr:nvPicPr>
      <xdr:blipFill>
        <a:blip xmlns:r="http://schemas.openxmlformats.org/officeDocument/2006/relationships" r:embed="rId3"/>
        <a:stretch>
          <a:fillRect/>
        </a:stretch>
      </xdr:blipFill>
      <xdr:spPr>
        <a:xfrm>
          <a:off x="133350" y="3352800"/>
          <a:ext cx="9516803" cy="4001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52</xdr:col>
      <xdr:colOff>285750</xdr:colOff>
      <xdr:row>0</xdr:row>
      <xdr:rowOff>257175</xdr:rowOff>
    </xdr:from>
    <xdr:to>
      <xdr:col>65</xdr:col>
      <xdr:colOff>563120</xdr:colOff>
      <xdr:row>26</xdr:row>
      <xdr:rowOff>48314</xdr:rowOff>
    </xdr:to>
    <xdr:pic>
      <xdr:nvPicPr>
        <xdr:cNvPr id="2" name="Slika 1">
          <a:extLst>
            <a:ext uri="{FF2B5EF4-FFF2-40B4-BE49-F238E27FC236}">
              <a16:creationId xmlns:a16="http://schemas.microsoft.com/office/drawing/2014/main" id="{1332495D-D179-8447-4924-BA178D3CECDC}"/>
            </a:ext>
          </a:extLst>
        </xdr:cNvPr>
        <xdr:cNvPicPr>
          <a:picLocks noChangeAspect="1"/>
        </xdr:cNvPicPr>
      </xdr:nvPicPr>
      <xdr:blipFill>
        <a:blip xmlns:r="http://schemas.openxmlformats.org/officeDocument/2006/relationships" r:embed="rId1"/>
        <a:stretch>
          <a:fillRect/>
        </a:stretch>
      </xdr:blipFill>
      <xdr:spPr>
        <a:xfrm>
          <a:off x="53035200" y="257175"/>
          <a:ext cx="8202170" cy="4934639"/>
        </a:xfrm>
        <a:prstGeom prst="rect">
          <a:avLst/>
        </a:prstGeom>
      </xdr:spPr>
    </xdr:pic>
    <xdr:clientData/>
  </xdr:twoCellAnchor>
  <xdr:twoCellAnchor>
    <xdr:from>
      <xdr:col>5</xdr:col>
      <xdr:colOff>1731174</xdr:colOff>
      <xdr:row>14</xdr:row>
      <xdr:rowOff>19050</xdr:rowOff>
    </xdr:from>
    <xdr:to>
      <xdr:col>9</xdr:col>
      <xdr:colOff>219075</xdr:colOff>
      <xdr:row>36</xdr:row>
      <xdr:rowOff>57150</xdr:rowOff>
    </xdr:to>
    <xdr:pic>
      <xdr:nvPicPr>
        <xdr:cNvPr id="3" name="Slika 2">
          <a:extLst>
            <a:ext uri="{FF2B5EF4-FFF2-40B4-BE49-F238E27FC236}">
              <a16:creationId xmlns:a16="http://schemas.microsoft.com/office/drawing/2014/main" id="{C00128EF-9EB5-C8F6-E3F3-B63DA798184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98574" y="2876550"/>
          <a:ext cx="6555576" cy="422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35</xdr:col>
      <xdr:colOff>200024</xdr:colOff>
      <xdr:row>25</xdr:row>
      <xdr:rowOff>38100</xdr:rowOff>
    </xdr:from>
    <xdr:to>
      <xdr:col>51</xdr:col>
      <xdr:colOff>158361</xdr:colOff>
      <xdr:row>44</xdr:row>
      <xdr:rowOff>9525</xdr:rowOff>
    </xdr:to>
    <xdr:pic>
      <xdr:nvPicPr>
        <xdr:cNvPr id="4" name="Slika 3">
          <a:extLst>
            <a:ext uri="{FF2B5EF4-FFF2-40B4-BE49-F238E27FC236}">
              <a16:creationId xmlns:a16="http://schemas.microsoft.com/office/drawing/2014/main" id="{BB7280B1-5D6C-4AC3-9773-417E3C443EB9}"/>
            </a:ext>
          </a:extLst>
        </xdr:cNvPr>
        <xdr:cNvPicPr>
          <a:picLocks noChangeAspect="1"/>
        </xdr:cNvPicPr>
      </xdr:nvPicPr>
      <xdr:blipFill>
        <a:blip xmlns:r="http://schemas.openxmlformats.org/officeDocument/2006/relationships" r:embed="rId3"/>
        <a:stretch>
          <a:fillRect/>
        </a:stretch>
      </xdr:blipFill>
      <xdr:spPr>
        <a:xfrm>
          <a:off x="51254024" y="4991100"/>
          <a:ext cx="9711937" cy="3590925"/>
        </a:xfrm>
        <a:prstGeom prst="rect">
          <a:avLst/>
        </a:prstGeom>
      </xdr:spPr>
    </xdr:pic>
    <xdr:clientData/>
  </xdr:twoCellAnchor>
  <xdr:twoCellAnchor editAs="oneCell">
    <xdr:from>
      <xdr:col>52</xdr:col>
      <xdr:colOff>304800</xdr:colOff>
      <xdr:row>27</xdr:row>
      <xdr:rowOff>38100</xdr:rowOff>
    </xdr:from>
    <xdr:to>
      <xdr:col>64</xdr:col>
      <xdr:colOff>27698</xdr:colOff>
      <xdr:row>76</xdr:row>
      <xdr:rowOff>85725</xdr:rowOff>
    </xdr:to>
    <xdr:pic>
      <xdr:nvPicPr>
        <xdr:cNvPr id="5" name="Slika 4">
          <a:extLst>
            <a:ext uri="{FF2B5EF4-FFF2-40B4-BE49-F238E27FC236}">
              <a16:creationId xmlns:a16="http://schemas.microsoft.com/office/drawing/2014/main" id="{6F1DD364-1A78-46FD-96CB-6207E1CE6C03}"/>
            </a:ext>
          </a:extLst>
        </xdr:cNvPr>
        <xdr:cNvPicPr>
          <a:picLocks noChangeAspect="1"/>
        </xdr:cNvPicPr>
      </xdr:nvPicPr>
      <xdr:blipFill>
        <a:blip xmlns:r="http://schemas.openxmlformats.org/officeDocument/2006/relationships" r:embed="rId4"/>
        <a:stretch>
          <a:fillRect/>
        </a:stretch>
      </xdr:blipFill>
      <xdr:spPr>
        <a:xfrm>
          <a:off x="53054250" y="5372100"/>
          <a:ext cx="7038098" cy="9382125"/>
        </a:xfrm>
        <a:prstGeom prst="rect">
          <a:avLst/>
        </a:prstGeom>
      </xdr:spPr>
    </xdr:pic>
    <xdr:clientData/>
  </xdr:twoCellAnchor>
  <xdr:twoCellAnchor editAs="oneCell">
    <xdr:from>
      <xdr:col>36</xdr:col>
      <xdr:colOff>523874</xdr:colOff>
      <xdr:row>46</xdr:row>
      <xdr:rowOff>133350</xdr:rowOff>
    </xdr:from>
    <xdr:to>
      <xdr:col>48</xdr:col>
      <xdr:colOff>604643</xdr:colOff>
      <xdr:row>74</xdr:row>
      <xdr:rowOff>114300</xdr:rowOff>
    </xdr:to>
    <xdr:pic>
      <xdr:nvPicPr>
        <xdr:cNvPr id="6" name="Slika 5">
          <a:extLst>
            <a:ext uri="{FF2B5EF4-FFF2-40B4-BE49-F238E27FC236}">
              <a16:creationId xmlns:a16="http://schemas.microsoft.com/office/drawing/2014/main" id="{8534A63E-9488-426F-8DDF-581DDA564B1B}"/>
            </a:ext>
          </a:extLst>
        </xdr:cNvPr>
        <xdr:cNvPicPr>
          <a:picLocks noChangeAspect="1"/>
        </xdr:cNvPicPr>
      </xdr:nvPicPr>
      <xdr:blipFill>
        <a:blip xmlns:r="http://schemas.openxmlformats.org/officeDocument/2006/relationships" r:embed="rId5"/>
        <a:stretch>
          <a:fillRect/>
        </a:stretch>
      </xdr:blipFill>
      <xdr:spPr>
        <a:xfrm>
          <a:off x="43519724" y="9086850"/>
          <a:ext cx="7395969" cy="5314950"/>
        </a:xfrm>
        <a:prstGeom prst="rect">
          <a:avLst/>
        </a:prstGeom>
      </xdr:spPr>
    </xdr:pic>
    <xdr:clientData/>
  </xdr:twoCellAnchor>
  <xdr:twoCellAnchor editAs="oneCell">
    <xdr:from>
      <xdr:col>35</xdr:col>
      <xdr:colOff>161925</xdr:colOff>
      <xdr:row>1</xdr:row>
      <xdr:rowOff>9525</xdr:rowOff>
    </xdr:from>
    <xdr:to>
      <xdr:col>46</xdr:col>
      <xdr:colOff>552832</xdr:colOff>
      <xdr:row>24</xdr:row>
      <xdr:rowOff>124062</xdr:rowOff>
    </xdr:to>
    <xdr:pic>
      <xdr:nvPicPr>
        <xdr:cNvPr id="7" name="Slika 6">
          <a:extLst>
            <a:ext uri="{FF2B5EF4-FFF2-40B4-BE49-F238E27FC236}">
              <a16:creationId xmlns:a16="http://schemas.microsoft.com/office/drawing/2014/main" id="{C4641807-8414-4A76-9AFC-7AE2E5899C37}"/>
            </a:ext>
          </a:extLst>
        </xdr:cNvPr>
        <xdr:cNvPicPr>
          <a:picLocks noChangeAspect="1"/>
        </xdr:cNvPicPr>
      </xdr:nvPicPr>
      <xdr:blipFill>
        <a:blip xmlns:r="http://schemas.openxmlformats.org/officeDocument/2006/relationships" r:embed="rId6"/>
        <a:stretch>
          <a:fillRect/>
        </a:stretch>
      </xdr:blipFill>
      <xdr:spPr>
        <a:xfrm>
          <a:off x="42548175" y="390525"/>
          <a:ext cx="7096507" cy="4496037"/>
        </a:xfrm>
        <a:prstGeom prst="rect">
          <a:avLst/>
        </a:prstGeom>
      </xdr:spPr>
    </xdr:pic>
    <xdr:clientData/>
  </xdr:twoCellAnchor>
</xdr:wsDr>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jodp.mf.gov.si/Domov" TargetMode="External"/><Relationship Id="rId1" Type="http://schemas.openxmlformats.org/officeDocument/2006/relationships/hyperlink" Target="https://jodp.mf.gov.si/Domov"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C13"/>
  <sheetViews>
    <sheetView view="pageBreakPreview" zoomScaleNormal="100" zoomScaleSheetLayoutView="100" workbookViewId="0">
      <selection activeCell="C14" sqref="C14"/>
    </sheetView>
  </sheetViews>
  <sheetFormatPr defaultRowHeight="15" x14ac:dyDescent="0.25"/>
  <cols>
    <col min="1" max="1" width="27.42578125" customWidth="1"/>
    <col min="2" max="2" width="18" style="237" customWidth="1"/>
    <col min="3" max="3" width="140.42578125" customWidth="1"/>
  </cols>
  <sheetData>
    <row r="1" spans="1:3" s="110" customFormat="1" ht="39.950000000000003" customHeight="1" x14ac:dyDescent="0.25">
      <c r="A1" s="337" t="s">
        <v>0</v>
      </c>
      <c r="B1" s="338"/>
      <c r="C1" s="339"/>
    </row>
    <row r="2" spans="1:3" s="110" customFormat="1" ht="150" customHeight="1" x14ac:dyDescent="0.25">
      <c r="A2" s="340" t="s">
        <v>1</v>
      </c>
      <c r="B2" s="341"/>
      <c r="C2" s="342"/>
    </row>
    <row r="3" spans="1:3" s="110" customFormat="1" ht="34.5" hidden="1" customHeight="1" x14ac:dyDescent="0.25">
      <c r="A3" s="343" t="s">
        <v>2</v>
      </c>
      <c r="B3" s="344"/>
      <c r="C3" s="345"/>
    </row>
    <row r="4" spans="1:3" ht="40.5" customHeight="1" x14ac:dyDescent="0.25">
      <c r="A4" s="230" t="s">
        <v>3</v>
      </c>
      <c r="B4" s="231" t="s">
        <v>4</v>
      </c>
      <c r="C4" s="232" t="s">
        <v>5</v>
      </c>
    </row>
    <row r="5" spans="1:3" ht="51" customHeight="1" x14ac:dyDescent="0.25">
      <c r="A5" s="233" t="s">
        <v>6</v>
      </c>
      <c r="B5" s="234" t="s">
        <v>7</v>
      </c>
      <c r="C5" s="235" t="s">
        <v>8</v>
      </c>
    </row>
    <row r="6" spans="1:3" ht="51" hidden="1" customHeight="1" x14ac:dyDescent="0.25">
      <c r="A6" s="233" t="s">
        <v>9</v>
      </c>
      <c r="B6" s="234" t="s">
        <v>7</v>
      </c>
      <c r="C6" s="235" t="s">
        <v>10</v>
      </c>
    </row>
    <row r="7" spans="1:3" ht="51" hidden="1" customHeight="1" x14ac:dyDescent="0.25">
      <c r="A7" s="233" t="s">
        <v>11</v>
      </c>
      <c r="B7" s="234" t="s">
        <v>7</v>
      </c>
      <c r="C7" s="235" t="s">
        <v>12</v>
      </c>
    </row>
    <row r="8" spans="1:3" ht="84" customHeight="1" x14ac:dyDescent="0.25">
      <c r="A8" s="233" t="s">
        <v>13</v>
      </c>
      <c r="B8" s="234" t="s">
        <v>7</v>
      </c>
      <c r="C8" s="236" t="s">
        <v>14</v>
      </c>
    </row>
    <row r="9" spans="1:3" ht="196.5" customHeight="1" x14ac:dyDescent="0.25">
      <c r="A9" s="233" t="s">
        <v>15</v>
      </c>
      <c r="B9" s="234" t="s">
        <v>7</v>
      </c>
      <c r="C9" s="236" t="s">
        <v>16</v>
      </c>
    </row>
    <row r="10" spans="1:3" ht="127.5" customHeight="1" x14ac:dyDescent="0.25">
      <c r="A10" s="233" t="s">
        <v>17</v>
      </c>
      <c r="B10" s="234" t="s">
        <v>7</v>
      </c>
      <c r="C10" s="236" t="s">
        <v>18</v>
      </c>
    </row>
    <row r="11" spans="1:3" ht="127.5" customHeight="1" x14ac:dyDescent="0.25">
      <c r="A11" s="233" t="s">
        <v>19</v>
      </c>
      <c r="B11" s="234" t="s">
        <v>7</v>
      </c>
      <c r="C11" s="236" t="s">
        <v>20</v>
      </c>
    </row>
    <row r="12" spans="1:3" ht="127.5" customHeight="1" x14ac:dyDescent="0.25">
      <c r="A12" s="233" t="s">
        <v>21</v>
      </c>
      <c r="B12" s="234" t="s">
        <v>7</v>
      </c>
      <c r="C12" s="236" t="s">
        <v>22</v>
      </c>
    </row>
    <row r="13" spans="1:3" ht="71.25" customHeight="1" x14ac:dyDescent="0.25">
      <c r="A13" s="233" t="s">
        <v>23</v>
      </c>
      <c r="B13" s="234" t="s">
        <v>7</v>
      </c>
      <c r="C13" s="236" t="s">
        <v>24</v>
      </c>
    </row>
  </sheetData>
  <sheetProtection algorithmName="SHA-512" hashValue="myVZYhiLW+a5TaMK1ulm31PmQwfjYtRq4jY5ALjN3ZptrPR5jd2GHETF5AzBvNVI0Gslv6mzpSQuF1YL0pzx4w==" saltValue="LKIANBxjcK7c4y43iFtCkg==" spinCount="100000" sheet="1" selectLockedCells="1"/>
  <mergeCells count="3">
    <mergeCell ref="A1:C1"/>
    <mergeCell ref="A2:C2"/>
    <mergeCell ref="A3:C3"/>
  </mergeCells>
  <pageMargins left="0.7" right="0.7" top="0.75" bottom="0.75" header="0.3" footer="0.3"/>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1068-0651-4250-B3B8-BEE0B5E0BD79}">
  <dimension ref="B1:B21"/>
  <sheetViews>
    <sheetView workbookViewId="0">
      <selection activeCell="D38" sqref="D38"/>
    </sheetView>
  </sheetViews>
  <sheetFormatPr defaultRowHeight="15" x14ac:dyDescent="0.25"/>
  <sheetData>
    <row r="1" spans="2:2" x14ac:dyDescent="0.25">
      <c r="B1" t="s">
        <v>25</v>
      </c>
    </row>
    <row r="2" spans="2:2" x14ac:dyDescent="0.25">
      <c r="B2" t="s">
        <v>26</v>
      </c>
    </row>
    <row r="3" spans="2:2" x14ac:dyDescent="0.25">
      <c r="B3" t="s">
        <v>27</v>
      </c>
    </row>
    <row r="4" spans="2:2" ht="18.75" customHeight="1" x14ac:dyDescent="0.25">
      <c r="B4" t="s">
        <v>28</v>
      </c>
    </row>
    <row r="5" spans="2:2" x14ac:dyDescent="0.25">
      <c r="B5" t="s">
        <v>29</v>
      </c>
    </row>
    <row r="6" spans="2:2" x14ac:dyDescent="0.25">
      <c r="B6" t="s">
        <v>30</v>
      </c>
    </row>
    <row r="7" spans="2:2" x14ac:dyDescent="0.25">
      <c r="B7" t="s">
        <v>31</v>
      </c>
    </row>
    <row r="8" spans="2:2" x14ac:dyDescent="0.25">
      <c r="B8" t="s">
        <v>32</v>
      </c>
    </row>
    <row r="9" spans="2:2" x14ac:dyDescent="0.25">
      <c r="B9" t="s">
        <v>33</v>
      </c>
    </row>
    <row r="10" spans="2:2" x14ac:dyDescent="0.25">
      <c r="B10" t="s">
        <v>34</v>
      </c>
    </row>
    <row r="11" spans="2:2" x14ac:dyDescent="0.25">
      <c r="B11" t="s">
        <v>35</v>
      </c>
    </row>
    <row r="12" spans="2:2" x14ac:dyDescent="0.25">
      <c r="B12" t="s">
        <v>36</v>
      </c>
    </row>
    <row r="13" spans="2:2" x14ac:dyDescent="0.25">
      <c r="B13" t="s">
        <v>37</v>
      </c>
    </row>
    <row r="14" spans="2:2" x14ac:dyDescent="0.25">
      <c r="B14" t="s">
        <v>38</v>
      </c>
    </row>
    <row r="15" spans="2:2" x14ac:dyDescent="0.25">
      <c r="B15" t="s">
        <v>39</v>
      </c>
    </row>
    <row r="16" spans="2:2" x14ac:dyDescent="0.25">
      <c r="B16" t="s">
        <v>40</v>
      </c>
    </row>
    <row r="17" spans="2:2" x14ac:dyDescent="0.25">
      <c r="B17" t="s">
        <v>41</v>
      </c>
    </row>
    <row r="18" spans="2:2" x14ac:dyDescent="0.25">
      <c r="B18" t="s">
        <v>42</v>
      </c>
    </row>
    <row r="19" spans="2:2" x14ac:dyDescent="0.25">
      <c r="B19" t="s">
        <v>43</v>
      </c>
    </row>
    <row r="20" spans="2:2" x14ac:dyDescent="0.25">
      <c r="B20" t="s">
        <v>44</v>
      </c>
    </row>
    <row r="21" spans="2:2" x14ac:dyDescent="0.25">
      <c r="B21" t="s">
        <v>45</v>
      </c>
    </row>
  </sheetData>
  <sheetProtection algorithmName="SHA-512" hashValue="jMM51R1BGJkUDNlQKGNkLClkDLPIMDJvl7kNSLBa++iaSiCsm67o1swbenvzN0tnqyrhF8jG4KAShECzYT+N1w==" saltValue="uEaotIYLltg/3RJ34mWdP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tabColor rgb="FF649981"/>
    <pageSetUpPr fitToPage="1"/>
  </sheetPr>
  <dimension ref="A1:N52"/>
  <sheetViews>
    <sheetView view="pageBreakPreview" topLeftCell="A28" zoomScaleNormal="100" zoomScaleSheetLayoutView="100" workbookViewId="0">
      <selection activeCell="E20" sqref="E20:L20"/>
    </sheetView>
  </sheetViews>
  <sheetFormatPr defaultRowHeight="15" x14ac:dyDescent="0.25"/>
  <cols>
    <col min="4" max="4" width="14.42578125" customWidth="1"/>
    <col min="5" max="5" width="18.7109375" customWidth="1"/>
    <col min="6" max="6" width="11.42578125" customWidth="1"/>
    <col min="7" max="7" width="13.28515625" customWidth="1"/>
    <col min="8" max="8" width="13.140625" customWidth="1"/>
    <col min="9" max="9" width="12.85546875" customWidth="1"/>
    <col min="10" max="10" width="14.140625" customWidth="1"/>
    <col min="11" max="11" width="10.140625" customWidth="1"/>
    <col min="12" max="12" width="3.5703125" customWidth="1"/>
  </cols>
  <sheetData>
    <row r="1" spans="1:14" ht="30" customHeight="1" x14ac:dyDescent="0.25">
      <c r="A1" s="359" t="s">
        <v>46</v>
      </c>
      <c r="B1" s="359"/>
      <c r="C1" s="359"/>
      <c r="D1" s="359"/>
      <c r="E1" s="360"/>
      <c r="F1" s="360"/>
      <c r="G1" s="360"/>
      <c r="H1" s="360"/>
      <c r="I1" s="360"/>
      <c r="J1" s="360"/>
      <c r="K1" s="360"/>
      <c r="L1" s="360"/>
      <c r="M1" s="196"/>
      <c r="N1" s="196"/>
    </row>
    <row r="2" spans="1:14" s="185" customFormat="1" ht="30" customHeight="1" x14ac:dyDescent="0.25">
      <c r="A2" s="346" t="s">
        <v>47</v>
      </c>
      <c r="B2" s="346"/>
      <c r="C2" s="346"/>
      <c r="D2" s="346"/>
      <c r="E2" s="51">
        <v>2024</v>
      </c>
      <c r="F2" s="227"/>
      <c r="G2" s="227"/>
      <c r="H2" s="227"/>
      <c r="I2" s="227"/>
      <c r="J2" s="227"/>
      <c r="K2" s="227"/>
      <c r="L2" s="228"/>
    </row>
    <row r="3" spans="1:14" s="185" customFormat="1" ht="30" customHeight="1" x14ac:dyDescent="0.25">
      <c r="A3" s="346" t="s">
        <v>48</v>
      </c>
      <c r="B3" s="346"/>
      <c r="C3" s="346"/>
      <c r="D3" s="346"/>
      <c r="E3" s="347"/>
      <c r="F3" s="347"/>
      <c r="G3" s="347"/>
      <c r="H3" s="347"/>
      <c r="I3" s="347"/>
      <c r="J3" s="347"/>
      <c r="K3" s="347"/>
      <c r="L3" s="347"/>
    </row>
    <row r="4" spans="1:14" s="185" customFormat="1" ht="30" customHeight="1" x14ac:dyDescent="0.25">
      <c r="A4" s="346" t="s">
        <v>49</v>
      </c>
      <c r="B4" s="346"/>
      <c r="C4" s="346"/>
      <c r="D4" s="349"/>
      <c r="E4" s="52"/>
      <c r="F4" s="364"/>
      <c r="G4" s="364"/>
      <c r="H4" s="364"/>
      <c r="I4" s="364"/>
      <c r="J4" s="364"/>
      <c r="K4" s="364"/>
      <c r="L4" s="364"/>
    </row>
    <row r="5" spans="1:14" s="185" customFormat="1" ht="30" customHeight="1" x14ac:dyDescent="0.25">
      <c r="A5" s="349" t="s">
        <v>50</v>
      </c>
      <c r="B5" s="350"/>
      <c r="C5" s="350"/>
      <c r="D5" s="351"/>
      <c r="E5" s="229" t="s">
        <v>7</v>
      </c>
      <c r="F5" s="227"/>
      <c r="G5" s="227"/>
      <c r="H5" s="227"/>
      <c r="I5" s="227"/>
      <c r="J5" s="227"/>
      <c r="K5" s="227"/>
      <c r="L5" s="227"/>
    </row>
    <row r="6" spans="1:14" s="185" customFormat="1" ht="30" customHeight="1" x14ac:dyDescent="0.25">
      <c r="A6" s="346" t="s">
        <v>51</v>
      </c>
      <c r="B6" s="346"/>
      <c r="C6" s="346"/>
      <c r="D6" s="349"/>
      <c r="E6" s="52"/>
      <c r="F6" s="227"/>
      <c r="G6" s="227"/>
      <c r="H6" s="227"/>
      <c r="I6" s="227"/>
      <c r="J6" s="227"/>
      <c r="K6" s="227"/>
      <c r="L6" s="227"/>
    </row>
    <row r="7" spans="1:14" s="185" customFormat="1" ht="51.75" customHeight="1" x14ac:dyDescent="0.25">
      <c r="A7" s="346" t="s">
        <v>52</v>
      </c>
      <c r="B7" s="346"/>
      <c r="C7" s="346"/>
      <c r="D7" s="349"/>
      <c r="E7" s="52"/>
      <c r="F7" s="364"/>
      <c r="G7" s="364"/>
      <c r="H7" s="364"/>
      <c r="I7" s="364"/>
      <c r="J7" s="364"/>
      <c r="K7" s="364"/>
      <c r="L7" s="364"/>
    </row>
    <row r="8" spans="1:14" s="185" customFormat="1" ht="51.75" customHeight="1" x14ac:dyDescent="0.25">
      <c r="A8" s="346" t="s">
        <v>53</v>
      </c>
      <c r="B8" s="346"/>
      <c r="C8" s="346"/>
      <c r="D8" s="349"/>
      <c r="E8" s="52"/>
      <c r="F8" s="227"/>
      <c r="G8" s="227"/>
      <c r="H8" s="227"/>
      <c r="I8" s="227"/>
      <c r="J8" s="227"/>
      <c r="K8" s="227"/>
      <c r="L8" s="227"/>
    </row>
    <row r="9" spans="1:14" s="185" customFormat="1" ht="81.75" customHeight="1" x14ac:dyDescent="0.25">
      <c r="A9" s="346" t="s">
        <v>54</v>
      </c>
      <c r="B9" s="346"/>
      <c r="C9" s="346"/>
      <c r="D9" s="349"/>
      <c r="E9" s="52"/>
      <c r="F9" s="364"/>
      <c r="G9" s="364"/>
      <c r="H9" s="364"/>
      <c r="I9" s="364"/>
      <c r="J9" s="364"/>
      <c r="K9" s="364"/>
      <c r="L9" s="364"/>
    </row>
    <row r="10" spans="1:14" s="185" customFormat="1" ht="20.100000000000001" hidden="1" customHeight="1" x14ac:dyDescent="0.25">
      <c r="A10" s="349" t="s">
        <v>55</v>
      </c>
      <c r="B10" s="350"/>
      <c r="C10" s="350"/>
      <c r="D10" s="350"/>
      <c r="E10" s="351"/>
      <c r="F10" s="227"/>
      <c r="G10" s="227"/>
      <c r="H10" s="227"/>
      <c r="I10" s="227"/>
      <c r="J10" s="227"/>
      <c r="K10" s="227"/>
      <c r="L10" s="227"/>
    </row>
    <row r="11" spans="1:14" s="185" customFormat="1" ht="15.75" hidden="1" x14ac:dyDescent="0.25">
      <c r="A11" s="346" t="s">
        <v>56</v>
      </c>
      <c r="B11" s="346"/>
      <c r="C11" s="346"/>
      <c r="D11" s="346"/>
      <c r="E11" s="53">
        <v>1</v>
      </c>
      <c r="F11" s="227"/>
      <c r="G11" s="227"/>
      <c r="H11" s="227"/>
      <c r="I11" s="227"/>
      <c r="J11" s="227"/>
      <c r="K11" s="227"/>
      <c r="L11" s="227"/>
    </row>
    <row r="12" spans="1:14" s="185" customFormat="1" ht="15.75" hidden="1" x14ac:dyDescent="0.25">
      <c r="A12" s="346" t="s">
        <v>57</v>
      </c>
      <c r="B12" s="346"/>
      <c r="C12" s="346"/>
      <c r="D12" s="346"/>
      <c r="E12" s="53">
        <v>2</v>
      </c>
      <c r="F12" s="227"/>
      <c r="G12" s="227"/>
      <c r="H12" s="227"/>
      <c r="I12" s="227"/>
      <c r="J12" s="227"/>
      <c r="K12" s="227"/>
      <c r="L12" s="227"/>
    </row>
    <row r="13" spans="1:14" s="185" customFormat="1" ht="15.75" hidden="1" x14ac:dyDescent="0.25">
      <c r="A13" s="346" t="s">
        <v>58</v>
      </c>
      <c r="B13" s="346"/>
      <c r="C13" s="346"/>
      <c r="D13" s="346"/>
      <c r="E13" s="53">
        <v>3</v>
      </c>
      <c r="F13" s="227"/>
      <c r="G13" s="227"/>
      <c r="H13" s="227"/>
      <c r="I13" s="227"/>
      <c r="J13" s="227"/>
      <c r="K13" s="227"/>
      <c r="L13" s="227"/>
    </row>
    <row r="14" spans="1:14" s="185" customFormat="1" ht="15.75" hidden="1" x14ac:dyDescent="0.25">
      <c r="A14" s="346" t="s">
        <v>59</v>
      </c>
      <c r="B14" s="346"/>
      <c r="C14" s="346"/>
      <c r="D14" s="346"/>
      <c r="E14" s="54">
        <f>SUM(E12:E13)</f>
        <v>5</v>
      </c>
      <c r="F14" s="227"/>
      <c r="G14" s="227"/>
      <c r="H14" s="227"/>
      <c r="I14" s="227"/>
      <c r="J14" s="227"/>
      <c r="K14" s="227"/>
      <c r="L14" s="227"/>
    </row>
    <row r="15" spans="1:14" ht="30" customHeight="1" x14ac:dyDescent="0.25">
      <c r="A15" s="361" t="s">
        <v>60</v>
      </c>
      <c r="B15" s="362"/>
      <c r="C15" s="362"/>
      <c r="D15" s="362"/>
      <c r="E15" s="362"/>
      <c r="F15" s="362"/>
      <c r="G15" s="362"/>
      <c r="H15" s="362"/>
      <c r="I15" s="362"/>
      <c r="J15" s="362"/>
      <c r="K15" s="362"/>
      <c r="L15" s="363"/>
      <c r="M15" s="196"/>
      <c r="N15" s="196"/>
    </row>
    <row r="16" spans="1:14" s="185" customFormat="1" ht="150" customHeight="1" x14ac:dyDescent="0.25">
      <c r="A16" s="346" t="s">
        <v>61</v>
      </c>
      <c r="B16" s="346"/>
      <c r="C16" s="346"/>
      <c r="D16" s="346"/>
      <c r="E16" s="347"/>
      <c r="F16" s="347"/>
      <c r="G16" s="347"/>
      <c r="H16" s="347"/>
      <c r="I16" s="347"/>
      <c r="J16" s="347"/>
      <c r="K16" s="347"/>
      <c r="L16" s="347"/>
    </row>
    <row r="17" spans="1:12" s="185" customFormat="1" ht="150" customHeight="1" x14ac:dyDescent="0.25">
      <c r="A17" s="346" t="s">
        <v>62</v>
      </c>
      <c r="B17" s="346"/>
      <c r="C17" s="346"/>
      <c r="D17" s="346"/>
      <c r="E17" s="347"/>
      <c r="F17" s="347"/>
      <c r="G17" s="347"/>
      <c r="H17" s="347"/>
      <c r="I17" s="347"/>
      <c r="J17" s="347"/>
      <c r="K17" s="347"/>
      <c r="L17" s="347"/>
    </row>
    <row r="18" spans="1:12" s="185" customFormat="1" ht="150" customHeight="1" x14ac:dyDescent="0.25">
      <c r="A18" s="348" t="s">
        <v>63</v>
      </c>
      <c r="B18" s="348"/>
      <c r="C18" s="348"/>
      <c r="D18" s="348"/>
      <c r="E18" s="354"/>
      <c r="F18" s="377"/>
      <c r="G18" s="377"/>
      <c r="H18" s="377"/>
      <c r="I18" s="355"/>
      <c r="J18" s="336" t="s">
        <v>64</v>
      </c>
      <c r="K18" s="354"/>
      <c r="L18" s="355"/>
    </row>
    <row r="19" spans="1:12" s="185" customFormat="1" ht="150" customHeight="1" x14ac:dyDescent="0.25">
      <c r="A19" s="346" t="s">
        <v>65</v>
      </c>
      <c r="B19" s="346"/>
      <c r="C19" s="346"/>
      <c r="D19" s="346"/>
      <c r="E19" s="347"/>
      <c r="F19" s="347"/>
      <c r="G19" s="347"/>
      <c r="H19" s="347"/>
      <c r="I19" s="347"/>
      <c r="J19" s="347"/>
      <c r="K19" s="347"/>
      <c r="L19" s="347"/>
    </row>
    <row r="20" spans="1:12" s="185" customFormat="1" ht="150" customHeight="1" x14ac:dyDescent="0.25">
      <c r="A20" s="346" t="s">
        <v>66</v>
      </c>
      <c r="B20" s="346"/>
      <c r="C20" s="346"/>
      <c r="D20" s="346"/>
      <c r="E20" s="347"/>
      <c r="F20" s="347"/>
      <c r="G20" s="347"/>
      <c r="H20" s="347"/>
      <c r="I20" s="347"/>
      <c r="J20" s="347"/>
      <c r="K20" s="347"/>
      <c r="L20" s="347"/>
    </row>
    <row r="21" spans="1:12" s="185" customFormat="1" ht="150" customHeight="1" x14ac:dyDescent="0.25">
      <c r="A21" s="348" t="s">
        <v>67</v>
      </c>
      <c r="B21" s="348"/>
      <c r="C21" s="348"/>
      <c r="D21" s="348"/>
      <c r="E21" s="356"/>
      <c r="F21" s="357"/>
      <c r="G21" s="357"/>
      <c r="H21" s="357"/>
      <c r="I21" s="358"/>
      <c r="J21" s="336" t="s">
        <v>64</v>
      </c>
      <c r="K21" s="354"/>
      <c r="L21" s="355"/>
    </row>
    <row r="22" spans="1:12" s="185" customFormat="1" ht="138" customHeight="1" x14ac:dyDescent="0.25">
      <c r="A22" s="348" t="s">
        <v>68</v>
      </c>
      <c r="B22" s="348"/>
      <c r="C22" s="348"/>
      <c r="D22" s="348"/>
      <c r="E22" s="356"/>
      <c r="F22" s="357"/>
      <c r="G22" s="357"/>
      <c r="H22" s="357"/>
      <c r="I22" s="358"/>
      <c r="J22" s="336" t="s">
        <v>64</v>
      </c>
      <c r="K22" s="354"/>
      <c r="L22" s="355"/>
    </row>
    <row r="23" spans="1:12" s="185" customFormat="1" ht="201" customHeight="1" x14ac:dyDescent="0.25">
      <c r="A23" s="348" t="s">
        <v>69</v>
      </c>
      <c r="B23" s="348"/>
      <c r="C23" s="348"/>
      <c r="D23" s="348"/>
      <c r="E23" s="356"/>
      <c r="F23" s="357"/>
      <c r="G23" s="357"/>
      <c r="H23" s="357"/>
      <c r="I23" s="358"/>
      <c r="J23" s="336" t="s">
        <v>64</v>
      </c>
      <c r="K23" s="354"/>
      <c r="L23" s="355"/>
    </row>
    <row r="24" spans="1:12" s="185" customFormat="1" ht="150" customHeight="1" x14ac:dyDescent="0.25">
      <c r="A24" s="348" t="s">
        <v>70</v>
      </c>
      <c r="B24" s="348"/>
      <c r="C24" s="348"/>
      <c r="D24" s="348"/>
      <c r="E24" s="356"/>
      <c r="F24" s="357"/>
      <c r="G24" s="357"/>
      <c r="H24" s="357"/>
      <c r="I24" s="358"/>
      <c r="J24" s="336" t="s">
        <v>64</v>
      </c>
      <c r="K24" s="354"/>
      <c r="L24" s="355"/>
    </row>
    <row r="25" spans="1:12" s="185" customFormat="1" ht="150" customHeight="1" x14ac:dyDescent="0.25">
      <c r="A25" s="346" t="s">
        <v>71</v>
      </c>
      <c r="B25" s="346"/>
      <c r="C25" s="346"/>
      <c r="D25" s="346"/>
      <c r="E25" s="347"/>
      <c r="F25" s="347"/>
      <c r="G25" s="347"/>
      <c r="H25" s="347"/>
      <c r="I25" s="347"/>
      <c r="J25" s="347"/>
      <c r="K25" s="347"/>
      <c r="L25" s="347"/>
    </row>
    <row r="26" spans="1:12" s="185" customFormat="1" ht="193.5" customHeight="1" x14ac:dyDescent="0.25">
      <c r="A26" s="346" t="s">
        <v>72</v>
      </c>
      <c r="B26" s="346"/>
      <c r="C26" s="346"/>
      <c r="D26" s="346"/>
      <c r="E26" s="347"/>
      <c r="F26" s="347"/>
      <c r="G26" s="347"/>
      <c r="H26" s="347"/>
      <c r="I26" s="347"/>
      <c r="J26" s="347"/>
      <c r="K26" s="347"/>
      <c r="L26" s="347"/>
    </row>
    <row r="27" spans="1:12" s="185" customFormat="1" ht="150" customHeight="1" x14ac:dyDescent="0.25">
      <c r="A27" s="346" t="s">
        <v>73</v>
      </c>
      <c r="B27" s="346"/>
      <c r="C27" s="346"/>
      <c r="D27" s="346"/>
      <c r="E27" s="347"/>
      <c r="F27" s="347"/>
      <c r="G27" s="347"/>
      <c r="H27" s="347"/>
      <c r="I27" s="347"/>
      <c r="J27" s="347"/>
      <c r="K27" s="347"/>
      <c r="L27" s="347"/>
    </row>
    <row r="28" spans="1:12" s="185" customFormat="1" ht="150" customHeight="1" x14ac:dyDescent="0.25">
      <c r="A28" s="346" t="s">
        <v>74</v>
      </c>
      <c r="B28" s="346"/>
      <c r="C28" s="346"/>
      <c r="D28" s="346"/>
      <c r="E28" s="347"/>
      <c r="F28" s="347"/>
      <c r="G28" s="347"/>
      <c r="H28" s="347"/>
      <c r="I28" s="347"/>
      <c r="J28" s="347"/>
      <c r="K28" s="347"/>
      <c r="L28" s="347"/>
    </row>
    <row r="29" spans="1:12" s="185" customFormat="1" ht="138" customHeight="1" x14ac:dyDescent="0.25">
      <c r="A29" s="346" t="s">
        <v>75</v>
      </c>
      <c r="B29" s="346"/>
      <c r="C29" s="346"/>
      <c r="D29" s="346"/>
      <c r="E29" s="347"/>
      <c r="F29" s="347"/>
      <c r="G29" s="347"/>
      <c r="H29" s="347"/>
      <c r="I29" s="347"/>
      <c r="J29" s="347"/>
      <c r="K29" s="347"/>
      <c r="L29" s="347"/>
    </row>
    <row r="30" spans="1:12" s="185" customFormat="1" ht="150" customHeight="1" x14ac:dyDescent="0.25">
      <c r="A30" s="346" t="s">
        <v>76</v>
      </c>
      <c r="B30" s="346"/>
      <c r="C30" s="346"/>
      <c r="D30" s="346"/>
      <c r="E30" s="347"/>
      <c r="F30" s="347"/>
      <c r="G30" s="347"/>
      <c r="H30" s="347"/>
      <c r="I30" s="347"/>
      <c r="J30" s="347"/>
      <c r="K30" s="347"/>
      <c r="L30" s="347"/>
    </row>
    <row r="31" spans="1:12" ht="30" customHeight="1" x14ac:dyDescent="0.25">
      <c r="A31" s="352" t="s">
        <v>77</v>
      </c>
      <c r="B31" s="352"/>
      <c r="C31" s="352"/>
      <c r="D31" s="352"/>
      <c r="E31" s="353"/>
      <c r="F31" s="353"/>
      <c r="G31" s="353"/>
      <c r="H31" s="353"/>
      <c r="I31" s="353"/>
      <c r="J31" s="353"/>
      <c r="K31" s="353"/>
      <c r="L31" s="353"/>
    </row>
    <row r="32" spans="1:12" s="185" customFormat="1" ht="120.75" customHeight="1" x14ac:dyDescent="0.25">
      <c r="A32" s="346" t="s">
        <v>78</v>
      </c>
      <c r="B32" s="346"/>
      <c r="C32" s="346"/>
      <c r="D32" s="346"/>
      <c r="E32" s="347"/>
      <c r="F32" s="347"/>
      <c r="G32" s="347"/>
      <c r="H32" s="347"/>
      <c r="I32" s="347"/>
      <c r="J32" s="347"/>
      <c r="K32" s="347"/>
      <c r="L32" s="347"/>
    </row>
    <row r="33" spans="1:12" s="185" customFormat="1" ht="222.75" customHeight="1" x14ac:dyDescent="0.25">
      <c r="A33" s="346" t="s">
        <v>79</v>
      </c>
      <c r="B33" s="346"/>
      <c r="C33" s="346"/>
      <c r="D33" s="346"/>
      <c r="E33" s="367" t="s">
        <v>80</v>
      </c>
      <c r="F33" s="368"/>
      <c r="G33" s="368"/>
      <c r="H33" s="368"/>
      <c r="I33" s="368"/>
      <c r="J33" s="336" t="s">
        <v>64</v>
      </c>
      <c r="K33" s="354"/>
      <c r="L33" s="355"/>
    </row>
    <row r="34" spans="1:12" s="185" customFormat="1" ht="69.75" hidden="1" customHeight="1" x14ac:dyDescent="0.25">
      <c r="A34" s="349" t="s">
        <v>81</v>
      </c>
      <c r="B34" s="350"/>
      <c r="C34" s="351"/>
      <c r="D34" s="244" t="s">
        <v>82</v>
      </c>
      <c r="E34" s="244" t="s">
        <v>83</v>
      </c>
      <c r="F34" s="244" t="s">
        <v>84</v>
      </c>
      <c r="G34" s="244" t="s">
        <v>85</v>
      </c>
      <c r="H34" s="244" t="s">
        <v>86</v>
      </c>
      <c r="I34" s="244" t="s">
        <v>87</v>
      </c>
      <c r="J34" s="244" t="s">
        <v>88</v>
      </c>
      <c r="K34" s="365" t="s">
        <v>89</v>
      </c>
      <c r="L34" s="366"/>
    </row>
    <row r="35" spans="1:12" s="185" customFormat="1" ht="20.100000000000001" hidden="1" customHeight="1" x14ac:dyDescent="0.25">
      <c r="A35" s="245">
        <v>1</v>
      </c>
      <c r="B35" s="356" t="s">
        <v>90</v>
      </c>
      <c r="C35" s="358"/>
      <c r="D35" s="241" t="s">
        <v>91</v>
      </c>
      <c r="E35" s="242">
        <v>2.2000000000000002</v>
      </c>
      <c r="F35" s="242">
        <v>9700</v>
      </c>
      <c r="G35" s="243">
        <v>0.2</v>
      </c>
      <c r="H35" s="243">
        <v>0.2</v>
      </c>
      <c r="I35" s="243">
        <v>1</v>
      </c>
      <c r="J35" s="242">
        <f>+E35*F35</f>
        <v>21340</v>
      </c>
      <c r="K35" s="369">
        <v>1</v>
      </c>
      <c r="L35" s="370"/>
    </row>
    <row r="36" spans="1:12" s="185" customFormat="1" ht="20.100000000000001" hidden="1" customHeight="1" x14ac:dyDescent="0.25">
      <c r="A36" s="245">
        <v>2</v>
      </c>
      <c r="B36" s="356" t="s">
        <v>92</v>
      </c>
      <c r="C36" s="358"/>
      <c r="D36" s="241" t="s">
        <v>93</v>
      </c>
      <c r="E36" s="242">
        <v>2.2000000000000002</v>
      </c>
      <c r="F36" s="242">
        <v>1144</v>
      </c>
      <c r="G36" s="243">
        <v>0.2</v>
      </c>
      <c r="H36" s="243">
        <v>0.2</v>
      </c>
      <c r="I36" s="243">
        <v>1</v>
      </c>
      <c r="J36" s="242">
        <f t="shared" ref="J36:J49" si="0">+E36*F36</f>
        <v>2516.8000000000002</v>
      </c>
      <c r="K36" s="369">
        <v>1</v>
      </c>
      <c r="L36" s="370"/>
    </row>
    <row r="37" spans="1:12" s="185" customFormat="1" ht="20.100000000000001" hidden="1" customHeight="1" x14ac:dyDescent="0.25">
      <c r="A37" s="245">
        <v>3</v>
      </c>
      <c r="B37" s="356" t="s">
        <v>94</v>
      </c>
      <c r="C37" s="358"/>
      <c r="D37" s="241" t="s">
        <v>95</v>
      </c>
      <c r="E37" s="242">
        <v>1.45</v>
      </c>
      <c r="F37" s="242">
        <v>40</v>
      </c>
      <c r="G37" s="243">
        <v>0.2</v>
      </c>
      <c r="H37" s="243">
        <v>0.2</v>
      </c>
      <c r="I37" s="243">
        <v>1</v>
      </c>
      <c r="J37" s="242">
        <f t="shared" si="0"/>
        <v>58</v>
      </c>
      <c r="K37" s="369">
        <v>1</v>
      </c>
      <c r="L37" s="370"/>
    </row>
    <row r="38" spans="1:12" s="185" customFormat="1" ht="20.100000000000001" hidden="1" customHeight="1" x14ac:dyDescent="0.25">
      <c r="A38" s="245">
        <v>4</v>
      </c>
      <c r="B38" s="356" t="s">
        <v>96</v>
      </c>
      <c r="C38" s="358"/>
      <c r="D38" s="241" t="s">
        <v>97</v>
      </c>
      <c r="E38" s="242">
        <v>1.45</v>
      </c>
      <c r="F38" s="242">
        <v>140</v>
      </c>
      <c r="G38" s="243">
        <v>0.2</v>
      </c>
      <c r="H38" s="243">
        <v>0.2</v>
      </c>
      <c r="I38" s="243">
        <v>1</v>
      </c>
      <c r="J38" s="242">
        <f t="shared" si="0"/>
        <v>203</v>
      </c>
      <c r="K38" s="369">
        <v>1</v>
      </c>
      <c r="L38" s="370"/>
    </row>
    <row r="39" spans="1:12" s="185" customFormat="1" ht="20.100000000000001" hidden="1" customHeight="1" x14ac:dyDescent="0.25">
      <c r="A39" s="245">
        <v>5</v>
      </c>
      <c r="B39" s="356" t="s">
        <v>94</v>
      </c>
      <c r="C39" s="358"/>
      <c r="D39" s="241" t="s">
        <v>98</v>
      </c>
      <c r="E39" s="242">
        <v>1.45</v>
      </c>
      <c r="F39" s="242">
        <v>150</v>
      </c>
      <c r="G39" s="243">
        <v>0.2</v>
      </c>
      <c r="H39" s="243">
        <v>0.2</v>
      </c>
      <c r="I39" s="243">
        <v>1</v>
      </c>
      <c r="J39" s="242">
        <f t="shared" si="0"/>
        <v>217.5</v>
      </c>
      <c r="K39" s="369">
        <v>1</v>
      </c>
      <c r="L39" s="370"/>
    </row>
    <row r="40" spans="1:12" s="185" customFormat="1" ht="20.100000000000001" hidden="1" customHeight="1" x14ac:dyDescent="0.25">
      <c r="A40" s="245">
        <v>6</v>
      </c>
      <c r="B40" s="356" t="s">
        <v>96</v>
      </c>
      <c r="C40" s="358"/>
      <c r="D40" s="241" t="s">
        <v>99</v>
      </c>
      <c r="E40" s="242">
        <v>1.45</v>
      </c>
      <c r="F40" s="242">
        <v>160</v>
      </c>
      <c r="G40" s="243">
        <v>0.2</v>
      </c>
      <c r="H40" s="243">
        <v>0.2</v>
      </c>
      <c r="I40" s="243">
        <v>1</v>
      </c>
      <c r="J40" s="242">
        <f t="shared" si="0"/>
        <v>232</v>
      </c>
      <c r="K40" s="369">
        <v>1</v>
      </c>
      <c r="L40" s="370"/>
    </row>
    <row r="41" spans="1:12" s="185" customFormat="1" ht="20.100000000000001" hidden="1" customHeight="1" x14ac:dyDescent="0.25">
      <c r="A41" s="245">
        <v>7</v>
      </c>
      <c r="B41" s="356" t="s">
        <v>94</v>
      </c>
      <c r="C41" s="358"/>
      <c r="D41" s="241" t="s">
        <v>100</v>
      </c>
      <c r="E41" s="242">
        <v>1.45</v>
      </c>
      <c r="F41" s="242">
        <v>170</v>
      </c>
      <c r="G41" s="243">
        <v>0.2</v>
      </c>
      <c r="H41" s="243">
        <v>0.2</v>
      </c>
      <c r="I41" s="243">
        <v>1</v>
      </c>
      <c r="J41" s="242">
        <f t="shared" si="0"/>
        <v>246.5</v>
      </c>
      <c r="K41" s="369">
        <v>1</v>
      </c>
      <c r="L41" s="370"/>
    </row>
    <row r="42" spans="1:12" s="185" customFormat="1" ht="20.100000000000001" hidden="1" customHeight="1" x14ac:dyDescent="0.25">
      <c r="A42" s="245">
        <v>8</v>
      </c>
      <c r="B42" s="356" t="s">
        <v>96</v>
      </c>
      <c r="C42" s="358"/>
      <c r="D42" s="241" t="s">
        <v>101</v>
      </c>
      <c r="E42" s="242">
        <v>1.45</v>
      </c>
      <c r="F42" s="242">
        <v>180</v>
      </c>
      <c r="G42" s="243">
        <v>0.2</v>
      </c>
      <c r="H42" s="243">
        <v>0.2</v>
      </c>
      <c r="I42" s="243">
        <v>1</v>
      </c>
      <c r="J42" s="242">
        <f t="shared" si="0"/>
        <v>261</v>
      </c>
      <c r="K42" s="369">
        <v>1</v>
      </c>
      <c r="L42" s="370"/>
    </row>
    <row r="43" spans="1:12" s="185" customFormat="1" ht="20.100000000000001" hidden="1" customHeight="1" x14ac:dyDescent="0.25">
      <c r="A43" s="245">
        <v>9</v>
      </c>
      <c r="B43" s="356" t="s">
        <v>94</v>
      </c>
      <c r="C43" s="358"/>
      <c r="D43" s="241" t="s">
        <v>102</v>
      </c>
      <c r="E43" s="242">
        <v>1.45</v>
      </c>
      <c r="F43" s="242">
        <v>190</v>
      </c>
      <c r="G43" s="243">
        <v>0.2</v>
      </c>
      <c r="H43" s="243">
        <v>0.2</v>
      </c>
      <c r="I43" s="243">
        <v>1</v>
      </c>
      <c r="J43" s="242">
        <f t="shared" si="0"/>
        <v>275.5</v>
      </c>
      <c r="K43" s="369">
        <v>1</v>
      </c>
      <c r="L43" s="370"/>
    </row>
    <row r="44" spans="1:12" s="185" customFormat="1" ht="20.100000000000001" hidden="1" customHeight="1" x14ac:dyDescent="0.25">
      <c r="A44" s="245">
        <v>10</v>
      </c>
      <c r="B44" s="356" t="s">
        <v>96</v>
      </c>
      <c r="C44" s="358"/>
      <c r="D44" s="241" t="s">
        <v>103</v>
      </c>
      <c r="E44" s="242">
        <v>1.45</v>
      </c>
      <c r="F44" s="242">
        <v>200</v>
      </c>
      <c r="G44" s="243">
        <v>0.2</v>
      </c>
      <c r="H44" s="243">
        <v>0.2</v>
      </c>
      <c r="I44" s="243">
        <v>1</v>
      </c>
      <c r="J44" s="242">
        <f t="shared" si="0"/>
        <v>290</v>
      </c>
      <c r="K44" s="369">
        <v>1</v>
      </c>
      <c r="L44" s="370"/>
    </row>
    <row r="45" spans="1:12" s="185" customFormat="1" ht="20.100000000000001" hidden="1" customHeight="1" x14ac:dyDescent="0.25">
      <c r="A45" s="245">
        <v>11</v>
      </c>
      <c r="B45" s="356" t="s">
        <v>94</v>
      </c>
      <c r="C45" s="358"/>
      <c r="D45" s="241" t="s">
        <v>104</v>
      </c>
      <c r="E45" s="242">
        <v>1.45</v>
      </c>
      <c r="F45" s="242">
        <v>210</v>
      </c>
      <c r="G45" s="243">
        <v>0.2</v>
      </c>
      <c r="H45" s="243">
        <v>0.2</v>
      </c>
      <c r="I45" s="243">
        <v>1</v>
      </c>
      <c r="J45" s="242">
        <f t="shared" si="0"/>
        <v>304.5</v>
      </c>
      <c r="K45" s="369">
        <v>1</v>
      </c>
      <c r="L45" s="370"/>
    </row>
    <row r="46" spans="1:12" s="185" customFormat="1" ht="20.100000000000001" hidden="1" customHeight="1" x14ac:dyDescent="0.25">
      <c r="A46" s="245">
        <v>12</v>
      </c>
      <c r="B46" s="356" t="s">
        <v>96</v>
      </c>
      <c r="C46" s="358"/>
      <c r="D46" s="241" t="s">
        <v>105</v>
      </c>
      <c r="E46" s="242">
        <v>1.45</v>
      </c>
      <c r="F46" s="242">
        <v>220</v>
      </c>
      <c r="G46" s="243">
        <v>0.2</v>
      </c>
      <c r="H46" s="243">
        <v>0.2</v>
      </c>
      <c r="I46" s="243">
        <v>1</v>
      </c>
      <c r="J46" s="242">
        <f t="shared" si="0"/>
        <v>319</v>
      </c>
      <c r="K46" s="369">
        <v>1</v>
      </c>
      <c r="L46" s="370"/>
    </row>
    <row r="47" spans="1:12" s="185" customFormat="1" ht="20.100000000000001" hidden="1" customHeight="1" x14ac:dyDescent="0.25">
      <c r="A47" s="245">
        <v>13</v>
      </c>
      <c r="B47" s="356" t="s">
        <v>94</v>
      </c>
      <c r="C47" s="358"/>
      <c r="D47" s="241" t="s">
        <v>106</v>
      </c>
      <c r="E47" s="242">
        <v>1.45</v>
      </c>
      <c r="F47" s="242">
        <v>230</v>
      </c>
      <c r="G47" s="243">
        <v>0.2</v>
      </c>
      <c r="H47" s="243">
        <v>0.2</v>
      </c>
      <c r="I47" s="243">
        <v>1</v>
      </c>
      <c r="J47" s="242">
        <f t="shared" si="0"/>
        <v>333.5</v>
      </c>
      <c r="K47" s="369">
        <v>1</v>
      </c>
      <c r="L47" s="370"/>
    </row>
    <row r="48" spans="1:12" s="185" customFormat="1" ht="20.100000000000001" hidden="1" customHeight="1" x14ac:dyDescent="0.25">
      <c r="A48" s="245">
        <v>14</v>
      </c>
      <c r="B48" s="356" t="s">
        <v>96</v>
      </c>
      <c r="C48" s="358"/>
      <c r="D48" s="241" t="s">
        <v>107</v>
      </c>
      <c r="E48" s="242">
        <v>1.45</v>
      </c>
      <c r="F48" s="242">
        <v>240</v>
      </c>
      <c r="G48" s="243">
        <v>0.2</v>
      </c>
      <c r="H48" s="243">
        <v>0.2</v>
      </c>
      <c r="I48" s="243">
        <v>1</v>
      </c>
      <c r="J48" s="242">
        <f t="shared" si="0"/>
        <v>348</v>
      </c>
      <c r="K48" s="369">
        <v>1</v>
      </c>
      <c r="L48" s="370"/>
    </row>
    <row r="49" spans="1:12" s="185" customFormat="1" ht="20.100000000000001" hidden="1" customHeight="1" x14ac:dyDescent="0.25">
      <c r="A49" s="245">
        <v>15</v>
      </c>
      <c r="B49" s="356" t="s">
        <v>96</v>
      </c>
      <c r="C49" s="358"/>
      <c r="D49" s="241" t="s">
        <v>108</v>
      </c>
      <c r="E49" s="242">
        <v>1.45</v>
      </c>
      <c r="F49" s="242">
        <v>250</v>
      </c>
      <c r="G49" s="243">
        <v>0.2</v>
      </c>
      <c r="H49" s="243">
        <v>0.2</v>
      </c>
      <c r="I49" s="243">
        <v>1</v>
      </c>
      <c r="J49" s="242">
        <f t="shared" si="0"/>
        <v>362.5</v>
      </c>
      <c r="K49" s="369">
        <v>1</v>
      </c>
      <c r="L49" s="370"/>
    </row>
    <row r="50" spans="1:12" s="185" customFormat="1" ht="20.100000000000001" hidden="1" customHeight="1" x14ac:dyDescent="0.25">
      <c r="A50" s="371" t="s">
        <v>109</v>
      </c>
      <c r="B50" s="371"/>
      <c r="C50" s="371"/>
      <c r="D50" s="371"/>
      <c r="E50" s="371"/>
      <c r="F50" s="371"/>
      <c r="G50" s="371"/>
      <c r="H50" s="371"/>
      <c r="I50" s="371"/>
      <c r="J50" s="246">
        <f>SUM(J35:J49)</f>
        <v>27307.8</v>
      </c>
      <c r="K50" s="372"/>
      <c r="L50" s="373"/>
    </row>
    <row r="51" spans="1:12" s="185" customFormat="1" ht="20.100000000000001" hidden="1" customHeight="1" x14ac:dyDescent="0.25">
      <c r="A51" s="374" t="s">
        <v>110</v>
      </c>
      <c r="B51" s="375"/>
      <c r="C51" s="375"/>
      <c r="D51" s="376"/>
      <c r="E51" s="242">
        <v>1.42</v>
      </c>
      <c r="F51" s="372"/>
      <c r="G51" s="373"/>
      <c r="H51" s="373"/>
      <c r="I51" s="373"/>
      <c r="J51" s="373"/>
      <c r="K51" s="373"/>
      <c r="L51" s="373"/>
    </row>
    <row r="52" spans="1:12" s="185" customFormat="1" ht="20.100000000000001" hidden="1" customHeight="1" x14ac:dyDescent="0.25">
      <c r="A52" s="374" t="s">
        <v>111</v>
      </c>
      <c r="B52" s="375"/>
      <c r="C52" s="375"/>
      <c r="D52" s="376"/>
      <c r="E52" s="242">
        <v>1.55</v>
      </c>
      <c r="F52" s="372"/>
      <c r="G52" s="373"/>
      <c r="H52" s="373"/>
      <c r="I52" s="373"/>
      <c r="J52" s="373"/>
      <c r="K52" s="373"/>
      <c r="L52" s="373"/>
    </row>
  </sheetData>
  <sheetProtection algorithmName="SHA-512" hashValue="FNql9wJy/mBtiy2F/FaEmeoSj0c5U7hWDuDIdm0e8N4ZgvVlZwoNwEhBuFTKs383ZRkgcJQEbKL1ME/bWfSg3g==" saltValue="hGGRfUEYmjtiLn2dlu9SRg==" spinCount="100000" sheet="1" formatRows="0" selectLockedCells="1"/>
  <mergeCells count="98">
    <mergeCell ref="K33:L33"/>
    <mergeCell ref="K18:L18"/>
    <mergeCell ref="E18:I18"/>
    <mergeCell ref="E21:I21"/>
    <mergeCell ref="K21:L21"/>
    <mergeCell ref="E22:I22"/>
    <mergeCell ref="K22:L22"/>
    <mergeCell ref="E23:I23"/>
    <mergeCell ref="A50:I50"/>
    <mergeCell ref="K50:L50"/>
    <mergeCell ref="A51:D51"/>
    <mergeCell ref="F51:L51"/>
    <mergeCell ref="A52:D52"/>
    <mergeCell ref="F52:L52"/>
    <mergeCell ref="K42:L42"/>
    <mergeCell ref="K43:L43"/>
    <mergeCell ref="K44:L44"/>
    <mergeCell ref="K35:L35"/>
    <mergeCell ref="K36:L36"/>
    <mergeCell ref="K37:L37"/>
    <mergeCell ref="K38:L38"/>
    <mergeCell ref="K39:L39"/>
    <mergeCell ref="K40:L40"/>
    <mergeCell ref="K41:L41"/>
    <mergeCell ref="K45:L45"/>
    <mergeCell ref="K46:L46"/>
    <mergeCell ref="K47:L47"/>
    <mergeCell ref="K48:L48"/>
    <mergeCell ref="K49:L49"/>
    <mergeCell ref="B47:C47"/>
    <mergeCell ref="B48:C48"/>
    <mergeCell ref="B49:C49"/>
    <mergeCell ref="B42:C42"/>
    <mergeCell ref="B43:C43"/>
    <mergeCell ref="B44:C44"/>
    <mergeCell ref="B45:C45"/>
    <mergeCell ref="B46:C46"/>
    <mergeCell ref="B40:C40"/>
    <mergeCell ref="B41:C41"/>
    <mergeCell ref="A33:D33"/>
    <mergeCell ref="E33:I33"/>
    <mergeCell ref="A34:C34"/>
    <mergeCell ref="B39:C39"/>
    <mergeCell ref="K34:L34"/>
    <mergeCell ref="B35:C35"/>
    <mergeCell ref="B36:C36"/>
    <mergeCell ref="B37:C37"/>
    <mergeCell ref="B38:C38"/>
    <mergeCell ref="A1:L1"/>
    <mergeCell ref="A15:L15"/>
    <mergeCell ref="E16:L16"/>
    <mergeCell ref="E19:L19"/>
    <mergeCell ref="A2:D2"/>
    <mergeCell ref="E3:L3"/>
    <mergeCell ref="F7:L7"/>
    <mergeCell ref="F9:L9"/>
    <mergeCell ref="A3:D3"/>
    <mergeCell ref="A7:D7"/>
    <mergeCell ref="A9:D9"/>
    <mergeCell ref="A8:D8"/>
    <mergeCell ref="A4:D4"/>
    <mergeCell ref="F4:L4"/>
    <mergeCell ref="A6:D6"/>
    <mergeCell ref="A5:D5"/>
    <mergeCell ref="A32:D32"/>
    <mergeCell ref="E32:L32"/>
    <mergeCell ref="A23:D23"/>
    <mergeCell ref="E25:L25"/>
    <mergeCell ref="A25:D25"/>
    <mergeCell ref="A28:D28"/>
    <mergeCell ref="E28:L28"/>
    <mergeCell ref="A31:L31"/>
    <mergeCell ref="A29:D29"/>
    <mergeCell ref="E29:L29"/>
    <mergeCell ref="A30:D30"/>
    <mergeCell ref="E30:L30"/>
    <mergeCell ref="K23:L23"/>
    <mergeCell ref="E24:I24"/>
    <mergeCell ref="K24:L24"/>
    <mergeCell ref="A21:D21"/>
    <mergeCell ref="E26:L26"/>
    <mergeCell ref="A26:D26"/>
    <mergeCell ref="A27:D27"/>
    <mergeCell ref="E27:L27"/>
    <mergeCell ref="A24:D24"/>
    <mergeCell ref="A22:D22"/>
    <mergeCell ref="A10:E10"/>
    <mergeCell ref="A19:D19"/>
    <mergeCell ref="A11:D11"/>
    <mergeCell ref="A12:D12"/>
    <mergeCell ref="A13:D13"/>
    <mergeCell ref="A14:D14"/>
    <mergeCell ref="A16:D16"/>
    <mergeCell ref="A20:D20"/>
    <mergeCell ref="E20:L20"/>
    <mergeCell ref="A17:D17"/>
    <mergeCell ref="E17:L17"/>
    <mergeCell ref="A18:D18"/>
  </mergeCells>
  <phoneticPr fontId="47" type="noConversion"/>
  <dataValidations count="2">
    <dataValidation allowBlank="1" showInputMessage="1" showErrorMessage="1" prompt="npr. 1,45 EUR/m2" sqref="E35:E49 E51:E52" xr:uid="{6DA3D83D-B5B7-462E-A7C9-45A36693E03E}"/>
    <dataValidation allowBlank="1" showInputMessage="1" showErrorMessage="1" prompt="Upravičen delež po posamezni parcelni št. do sofinanciranja (%)" sqref="J35:J49" xr:uid="{7CDCDD97-7C8E-430F-BC84-DB441BDA31E2}"/>
  </dataValidations>
  <pageMargins left="0.70866141732283472" right="0.70866141732283472" top="0.74803149606299213" bottom="0.74803149606299213" header="0.31496062992125984" footer="0.31496062992125984"/>
  <pageSetup paperSize="9" scale="62" fitToHeight="0" orientation="portrait" r:id="rId1"/>
  <headerFooter>
    <oddFooter>&amp;A</oddFooter>
  </headerFooter>
  <rowBreaks count="1" manualBreakCount="1">
    <brk id="30"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Klikni na puščico, nato izberi DA ali NE" xr:uid="{96CF4CBA-62D3-4CC3-A76B-4B51495F4887}">
          <x14:formula1>
            <xm:f>List2!$J$1:$J$2</xm:f>
          </x14:formula1>
          <xm:sqref>E4:E9</xm:sqref>
        </x14:dataValidation>
        <x14:dataValidation type="list" allowBlank="1" showInputMessage="1" showErrorMessage="1" prompt="Klikni na puščico in izberi iz spustnega seznama" xr:uid="{3B39CF2C-CB53-42BF-B0F8-995A8D09D940}">
          <x14:formula1>
            <xm:f>ŠIFRANTI!$Y$2:$Y$3</xm:f>
          </x14:formula1>
          <xm:sqref>B35:B49</xm:sqref>
        </x14:dataValidation>
        <x14:dataValidation type="list" allowBlank="1" showInputMessage="1" showErrorMessage="1" prompt="V kolikor prilagate dokazilo, izberite DA, sicer NE." xr:uid="{42CB83A1-34DA-4D38-A705-76B4A5372EED}">
          <x14:formula1>
            <xm:f>ŠIFRANTI!$F$2:$F$3</xm:f>
          </x14:formula1>
          <xm:sqref>K33 K18 K21:K24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4C93-4CE5-4CF2-8A03-55F9C303592A}">
  <sheetPr>
    <tabColor rgb="FFFFC000"/>
    <pageSetUpPr fitToPage="1"/>
  </sheetPr>
  <dimension ref="A1:K1000"/>
  <sheetViews>
    <sheetView view="pageBreakPreview" zoomScaleNormal="100" zoomScaleSheetLayoutView="100" workbookViewId="0">
      <selection activeCell="K11" sqref="K11"/>
    </sheetView>
  </sheetViews>
  <sheetFormatPr defaultColWidth="14.42578125" defaultRowHeight="15" x14ac:dyDescent="0.25"/>
  <cols>
    <col min="1" max="1" width="14.28515625" customWidth="1"/>
    <col min="2" max="3" width="20.7109375" customWidth="1"/>
    <col min="4" max="4" width="14.5703125" customWidth="1"/>
    <col min="5" max="5" width="20.28515625" customWidth="1"/>
    <col min="6" max="6" width="17.5703125" customWidth="1"/>
    <col min="7" max="7" width="20.7109375" customWidth="1"/>
    <col min="8" max="8" width="19.140625" customWidth="1"/>
    <col min="9" max="9" width="17.7109375" customWidth="1"/>
    <col min="10" max="10" width="16" customWidth="1"/>
    <col min="11" max="11" width="23.85546875" customWidth="1"/>
    <col min="12" max="24" width="8.7109375" customWidth="1"/>
  </cols>
  <sheetData>
    <row r="1" spans="1:11" ht="39.950000000000003" customHeight="1" x14ac:dyDescent="0.25">
      <c r="A1" s="391" t="s">
        <v>112</v>
      </c>
      <c r="B1" s="392"/>
      <c r="C1" s="392"/>
      <c r="D1" s="392"/>
      <c r="E1" s="392"/>
      <c r="F1" s="392"/>
      <c r="G1" s="392"/>
      <c r="H1" s="392"/>
      <c r="I1" s="392"/>
      <c r="J1" s="392"/>
      <c r="K1" s="393"/>
    </row>
    <row r="2" spans="1:11" s="185" customFormat="1" ht="51.75" customHeight="1" x14ac:dyDescent="0.25">
      <c r="A2" s="394" t="s">
        <v>113</v>
      </c>
      <c r="B2" s="395"/>
      <c r="C2" s="395"/>
      <c r="D2" s="395"/>
      <c r="E2" s="395"/>
      <c r="F2" s="395"/>
      <c r="G2" s="395"/>
      <c r="H2" s="395"/>
      <c r="I2" s="395"/>
      <c r="J2" s="395"/>
      <c r="K2" s="396"/>
    </row>
    <row r="3" spans="1:11" s="185" customFormat="1" ht="15" customHeight="1" x14ac:dyDescent="0.25">
      <c r="A3" s="397" t="s">
        <v>114</v>
      </c>
      <c r="B3" s="384" t="s">
        <v>115</v>
      </c>
      <c r="C3" s="384" t="s">
        <v>116</v>
      </c>
      <c r="D3" s="384" t="s">
        <v>117</v>
      </c>
      <c r="E3" s="384" t="s">
        <v>118</v>
      </c>
      <c r="F3" s="384" t="s">
        <v>119</v>
      </c>
      <c r="G3" s="384" t="s">
        <v>120</v>
      </c>
      <c r="H3" s="384" t="s">
        <v>121</v>
      </c>
      <c r="I3" s="384" t="s">
        <v>122</v>
      </c>
      <c r="J3" s="384" t="s">
        <v>123</v>
      </c>
      <c r="K3" s="386" t="s">
        <v>124</v>
      </c>
    </row>
    <row r="4" spans="1:11" s="185" customFormat="1" ht="14.25" customHeight="1" x14ac:dyDescent="0.25">
      <c r="A4" s="398"/>
      <c r="B4" s="385"/>
      <c r="C4" s="385"/>
      <c r="D4" s="385"/>
      <c r="E4" s="385"/>
      <c r="F4" s="385"/>
      <c r="G4" s="385"/>
      <c r="H4" s="385"/>
      <c r="I4" s="385"/>
      <c r="J4" s="385"/>
      <c r="K4" s="387"/>
    </row>
    <row r="5" spans="1:11" s="185" customFormat="1" ht="33.75" customHeight="1" x14ac:dyDescent="0.25">
      <c r="A5" s="398"/>
      <c r="B5" s="385"/>
      <c r="C5" s="385"/>
      <c r="D5" s="385"/>
      <c r="E5" s="385"/>
      <c r="F5" s="385"/>
      <c r="G5" s="385"/>
      <c r="H5" s="385"/>
      <c r="I5" s="385"/>
      <c r="J5" s="385"/>
      <c r="K5" s="387"/>
    </row>
    <row r="6" spans="1:11" s="185" customFormat="1" ht="20.100000000000001" customHeight="1" x14ac:dyDescent="0.25">
      <c r="A6" s="33"/>
      <c r="B6" s="34"/>
      <c r="C6" s="34"/>
      <c r="D6" s="34"/>
      <c r="E6" s="35"/>
      <c r="F6" s="36"/>
      <c r="G6" s="36"/>
      <c r="H6" s="36"/>
      <c r="I6" s="34"/>
      <c r="J6" s="37"/>
      <c r="K6" s="38"/>
    </row>
    <row r="7" spans="1:11" s="185" customFormat="1" ht="20.100000000000001" customHeight="1" x14ac:dyDescent="0.25">
      <c r="A7" s="39"/>
      <c r="B7" s="40"/>
      <c r="C7" s="40"/>
      <c r="D7" s="40"/>
      <c r="E7" s="41"/>
      <c r="F7" s="42"/>
      <c r="G7" s="42"/>
      <c r="H7" s="42"/>
      <c r="I7" s="40"/>
      <c r="J7" s="43"/>
      <c r="K7" s="44"/>
    </row>
    <row r="8" spans="1:11" s="185" customFormat="1" ht="20.100000000000001" customHeight="1" x14ac:dyDescent="0.25">
      <c r="A8" s="39"/>
      <c r="B8" s="40"/>
      <c r="C8" s="40"/>
      <c r="D8" s="40"/>
      <c r="E8" s="41"/>
      <c r="F8" s="42"/>
      <c r="G8" s="42"/>
      <c r="H8" s="42"/>
      <c r="I8" s="40"/>
      <c r="J8" s="43"/>
      <c r="K8" s="44"/>
    </row>
    <row r="9" spans="1:11" s="185" customFormat="1" ht="20.100000000000001" customHeight="1" x14ac:dyDescent="0.25">
      <c r="A9" s="39"/>
      <c r="B9" s="40"/>
      <c r="C9" s="40"/>
      <c r="D9" s="40"/>
      <c r="E9" s="41"/>
      <c r="F9" s="42"/>
      <c r="G9" s="42"/>
      <c r="H9" s="42"/>
      <c r="I9" s="40"/>
      <c r="J9" s="43"/>
      <c r="K9" s="44"/>
    </row>
    <row r="10" spans="1:11" s="185" customFormat="1" ht="20.100000000000001" customHeight="1" x14ac:dyDescent="0.25">
      <c r="A10" s="39"/>
      <c r="B10" s="40"/>
      <c r="C10" s="40"/>
      <c r="D10" s="40"/>
      <c r="E10" s="41"/>
      <c r="F10" s="42"/>
      <c r="G10" s="42"/>
      <c r="H10" s="42"/>
      <c r="I10" s="40"/>
      <c r="J10" s="43"/>
      <c r="K10" s="44"/>
    </row>
    <row r="11" spans="1:11" s="185" customFormat="1" ht="20.100000000000001" customHeight="1" x14ac:dyDescent="0.25">
      <c r="A11" s="39"/>
      <c r="B11" s="40"/>
      <c r="C11" s="40"/>
      <c r="D11" s="40"/>
      <c r="E11" s="41"/>
      <c r="F11" s="42"/>
      <c r="G11" s="42"/>
      <c r="H11" s="42"/>
      <c r="I11" s="40"/>
      <c r="J11" s="43"/>
      <c r="K11" s="44"/>
    </row>
    <row r="12" spans="1:11" s="185" customFormat="1" ht="20.100000000000001" customHeight="1" x14ac:dyDescent="0.25">
      <c r="A12" s="39"/>
      <c r="B12" s="40"/>
      <c r="C12" s="40"/>
      <c r="D12" s="40"/>
      <c r="E12" s="41"/>
      <c r="F12" s="42"/>
      <c r="G12" s="42"/>
      <c r="H12" s="42"/>
      <c r="I12" s="40"/>
      <c r="J12" s="43"/>
      <c r="K12" s="44"/>
    </row>
    <row r="13" spans="1:11" s="185" customFormat="1" ht="20.100000000000001" customHeight="1" x14ac:dyDescent="0.25">
      <c r="A13" s="39"/>
      <c r="B13" s="40"/>
      <c r="C13" s="40"/>
      <c r="D13" s="40"/>
      <c r="E13" s="41"/>
      <c r="F13" s="42"/>
      <c r="G13" s="42"/>
      <c r="H13" s="42"/>
      <c r="I13" s="40"/>
      <c r="J13" s="43"/>
      <c r="K13" s="44"/>
    </row>
    <row r="14" spans="1:11" s="185" customFormat="1" ht="20.100000000000001" customHeight="1" x14ac:dyDescent="0.25">
      <c r="A14" s="39"/>
      <c r="B14" s="40"/>
      <c r="C14" s="40"/>
      <c r="D14" s="40"/>
      <c r="E14" s="41"/>
      <c r="F14" s="42"/>
      <c r="G14" s="42"/>
      <c r="H14" s="42"/>
      <c r="I14" s="40"/>
      <c r="J14" s="43"/>
      <c r="K14" s="44"/>
    </row>
    <row r="15" spans="1:11" s="185" customFormat="1" ht="20.100000000000001" customHeight="1" x14ac:dyDescent="0.25">
      <c r="A15" s="39"/>
      <c r="B15" s="40"/>
      <c r="C15" s="40"/>
      <c r="D15" s="40"/>
      <c r="E15" s="41"/>
      <c r="F15" s="42"/>
      <c r="G15" s="42"/>
      <c r="H15" s="42"/>
      <c r="I15" s="40"/>
      <c r="J15" s="43"/>
      <c r="K15" s="44"/>
    </row>
    <row r="16" spans="1:11" s="185" customFormat="1" ht="20.100000000000001" customHeight="1" x14ac:dyDescent="0.25">
      <c r="A16" s="39"/>
      <c r="B16" s="40"/>
      <c r="C16" s="40"/>
      <c r="D16" s="40"/>
      <c r="E16" s="41"/>
      <c r="F16" s="42"/>
      <c r="G16" s="42"/>
      <c r="H16" s="42"/>
      <c r="I16" s="40"/>
      <c r="J16" s="43"/>
      <c r="K16" s="44"/>
    </row>
    <row r="17" spans="1:11" s="185" customFormat="1" ht="20.100000000000001" customHeight="1" x14ac:dyDescent="0.25">
      <c r="A17" s="39"/>
      <c r="B17" s="40"/>
      <c r="C17" s="40"/>
      <c r="D17" s="40"/>
      <c r="E17" s="41"/>
      <c r="F17" s="42"/>
      <c r="G17" s="42"/>
      <c r="H17" s="42"/>
      <c r="I17" s="40"/>
      <c r="J17" s="43"/>
      <c r="K17" s="44"/>
    </row>
    <row r="18" spans="1:11" s="185" customFormat="1" ht="20.100000000000001" customHeight="1" x14ac:dyDescent="0.25">
      <c r="A18" s="39"/>
      <c r="B18" s="40"/>
      <c r="C18" s="40"/>
      <c r="D18" s="40"/>
      <c r="E18" s="41"/>
      <c r="F18" s="42"/>
      <c r="G18" s="42"/>
      <c r="H18" s="42"/>
      <c r="I18" s="40"/>
      <c r="J18" s="43"/>
      <c r="K18" s="44"/>
    </row>
    <row r="19" spans="1:11" s="185" customFormat="1" ht="20.100000000000001" customHeight="1" x14ac:dyDescent="0.25">
      <c r="A19" s="39"/>
      <c r="B19" s="40"/>
      <c r="C19" s="40"/>
      <c r="D19" s="40"/>
      <c r="E19" s="41"/>
      <c r="F19" s="42"/>
      <c r="G19" s="42"/>
      <c r="H19" s="42"/>
      <c r="I19" s="40"/>
      <c r="J19" s="43"/>
      <c r="K19" s="44"/>
    </row>
    <row r="20" spans="1:11" s="185" customFormat="1" ht="20.100000000000001" customHeight="1" x14ac:dyDescent="0.25">
      <c r="A20" s="39"/>
      <c r="B20" s="40"/>
      <c r="C20" s="40"/>
      <c r="D20" s="40"/>
      <c r="E20" s="41"/>
      <c r="F20" s="42"/>
      <c r="G20" s="42"/>
      <c r="H20" s="42"/>
      <c r="I20" s="40"/>
      <c r="J20" s="43"/>
      <c r="K20" s="44"/>
    </row>
    <row r="21" spans="1:11" s="185" customFormat="1" ht="20.100000000000001" customHeight="1" x14ac:dyDescent="0.25">
      <c r="A21" s="39"/>
      <c r="B21" s="40"/>
      <c r="C21" s="40"/>
      <c r="D21" s="40"/>
      <c r="E21" s="41"/>
      <c r="F21" s="42"/>
      <c r="G21" s="42"/>
      <c r="H21" s="42"/>
      <c r="I21" s="40"/>
      <c r="J21" s="43"/>
      <c r="K21" s="44"/>
    </row>
    <row r="22" spans="1:11" s="185" customFormat="1" ht="20.100000000000001" customHeight="1" x14ac:dyDescent="0.25">
      <c r="A22" s="39"/>
      <c r="B22" s="40"/>
      <c r="C22" s="40"/>
      <c r="D22" s="40"/>
      <c r="E22" s="41"/>
      <c r="F22" s="42"/>
      <c r="G22" s="42"/>
      <c r="H22" s="42"/>
      <c r="I22" s="40"/>
      <c r="J22" s="43"/>
      <c r="K22" s="44"/>
    </row>
    <row r="23" spans="1:11" s="185" customFormat="1" ht="20.100000000000001" customHeight="1" x14ac:dyDescent="0.25">
      <c r="A23" s="39"/>
      <c r="B23" s="40"/>
      <c r="C23" s="40"/>
      <c r="D23" s="40"/>
      <c r="E23" s="41"/>
      <c r="F23" s="42"/>
      <c r="G23" s="42"/>
      <c r="H23" s="42"/>
      <c r="I23" s="40"/>
      <c r="J23" s="43"/>
      <c r="K23" s="44"/>
    </row>
    <row r="24" spans="1:11" s="185" customFormat="1" ht="20.100000000000001" customHeight="1" x14ac:dyDescent="0.25">
      <c r="A24" s="39"/>
      <c r="B24" s="40"/>
      <c r="C24" s="40"/>
      <c r="D24" s="40"/>
      <c r="E24" s="41"/>
      <c r="F24" s="42"/>
      <c r="G24" s="42"/>
      <c r="H24" s="42"/>
      <c r="I24" s="40"/>
      <c r="J24" s="43"/>
      <c r="K24" s="44"/>
    </row>
    <row r="25" spans="1:11" s="185" customFormat="1" ht="20.100000000000001" customHeight="1" x14ac:dyDescent="0.25">
      <c r="A25" s="39"/>
      <c r="B25" s="40"/>
      <c r="C25" s="40"/>
      <c r="D25" s="40"/>
      <c r="E25" s="41"/>
      <c r="F25" s="42"/>
      <c r="G25" s="42"/>
      <c r="H25" s="42"/>
      <c r="I25" s="40"/>
      <c r="J25" s="43"/>
      <c r="K25" s="44"/>
    </row>
    <row r="26" spans="1:11" s="185" customFormat="1" ht="20.100000000000001" customHeight="1" x14ac:dyDescent="0.25">
      <c r="A26" s="39"/>
      <c r="B26" s="40"/>
      <c r="C26" s="40"/>
      <c r="D26" s="40"/>
      <c r="E26" s="41"/>
      <c r="F26" s="42"/>
      <c r="G26" s="42"/>
      <c r="H26" s="42"/>
      <c r="I26" s="40"/>
      <c r="J26" s="43"/>
      <c r="K26" s="44"/>
    </row>
    <row r="27" spans="1:11" s="185" customFormat="1" ht="20.100000000000001" customHeight="1" x14ac:dyDescent="0.25">
      <c r="A27" s="39"/>
      <c r="B27" s="40"/>
      <c r="C27" s="40"/>
      <c r="D27" s="40"/>
      <c r="E27" s="41"/>
      <c r="F27" s="42"/>
      <c r="G27" s="42"/>
      <c r="H27" s="42"/>
      <c r="I27" s="40"/>
      <c r="J27" s="43"/>
      <c r="K27" s="44"/>
    </row>
    <row r="28" spans="1:11" s="185" customFormat="1" ht="20.100000000000001" customHeight="1" x14ac:dyDescent="0.25">
      <c r="A28" s="39"/>
      <c r="B28" s="40"/>
      <c r="C28" s="40"/>
      <c r="D28" s="40"/>
      <c r="E28" s="41"/>
      <c r="F28" s="42"/>
      <c r="G28" s="42"/>
      <c r="H28" s="42"/>
      <c r="I28" s="40"/>
      <c r="J28" s="43"/>
      <c r="K28" s="44"/>
    </row>
    <row r="29" spans="1:11" s="185" customFormat="1" ht="20.100000000000001" customHeight="1" x14ac:dyDescent="0.25">
      <c r="A29" s="45"/>
      <c r="B29" s="46"/>
      <c r="C29" s="46"/>
      <c r="D29" s="46"/>
      <c r="E29" s="47"/>
      <c r="F29" s="48"/>
      <c r="G29" s="48"/>
      <c r="H29" s="48"/>
      <c r="I29" s="46"/>
      <c r="J29" s="49"/>
      <c r="K29" s="50"/>
    </row>
    <row r="30" spans="1:11" s="185" customFormat="1" ht="20.100000000000001" customHeight="1" x14ac:dyDescent="0.25">
      <c r="A30" s="388" t="s">
        <v>125</v>
      </c>
      <c r="B30" s="389"/>
      <c r="C30" s="389"/>
      <c r="D30" s="389"/>
      <c r="E30" s="390"/>
      <c r="F30" s="221">
        <f>SUM(F6:F29)</f>
        <v>0</v>
      </c>
      <c r="G30" s="221">
        <f>SUM(G6:G29)</f>
        <v>0</v>
      </c>
      <c r="H30" s="221">
        <f>SUM(H6:H29)</f>
        <v>0</v>
      </c>
      <c r="I30" s="222"/>
      <c r="J30" s="223"/>
      <c r="K30" s="224">
        <f>SUM(K6:K29)</f>
        <v>0</v>
      </c>
    </row>
    <row r="31" spans="1:11" s="185" customFormat="1" ht="20.100000000000001" customHeight="1" thickBot="1" x14ac:dyDescent="0.3">
      <c r="A31" s="378" t="s">
        <v>126</v>
      </c>
      <c r="B31" s="379"/>
      <c r="C31" s="379"/>
      <c r="D31" s="379"/>
      <c r="E31" s="380"/>
      <c r="F31" s="225" t="e">
        <f>K30/H30</f>
        <v>#DIV/0!</v>
      </c>
      <c r="G31" s="381"/>
      <c r="H31" s="382"/>
      <c r="I31" s="382"/>
      <c r="J31" s="382"/>
      <c r="K31" s="383"/>
    </row>
    <row r="32" spans="1:11" s="185" customFormat="1" ht="14.25" customHeight="1" x14ac:dyDescent="0.25"/>
    <row r="33" spans="8:8" ht="14.25" customHeight="1" x14ac:dyDescent="0.25">
      <c r="H33" s="226"/>
    </row>
    <row r="34" spans="8:8" ht="14.25" customHeight="1" x14ac:dyDescent="0.25"/>
    <row r="35" spans="8:8" ht="14.25" customHeight="1" x14ac:dyDescent="0.25"/>
    <row r="36" spans="8:8" ht="14.25" customHeight="1" x14ac:dyDescent="0.25"/>
    <row r="37" spans="8:8" ht="14.25" customHeight="1" x14ac:dyDescent="0.25"/>
    <row r="38" spans="8:8" ht="14.25" customHeight="1" x14ac:dyDescent="0.25"/>
    <row r="39" spans="8:8" ht="14.25" customHeight="1" x14ac:dyDescent="0.25"/>
    <row r="40" spans="8:8" ht="14.25" customHeight="1" x14ac:dyDescent="0.25"/>
    <row r="41" spans="8:8" ht="14.25" customHeight="1" x14ac:dyDescent="0.25"/>
    <row r="42" spans="8:8" ht="14.25" customHeight="1" x14ac:dyDescent="0.25"/>
    <row r="43" spans="8:8" ht="14.25" customHeight="1" x14ac:dyDescent="0.25"/>
    <row r="44" spans="8:8" ht="14.25" customHeight="1" x14ac:dyDescent="0.25"/>
    <row r="45" spans="8:8" ht="14.25" customHeight="1" x14ac:dyDescent="0.25"/>
    <row r="46" spans="8:8" ht="14.25" customHeight="1" x14ac:dyDescent="0.25"/>
    <row r="47" spans="8:8" ht="14.25" customHeight="1" x14ac:dyDescent="0.25"/>
    <row r="48" spans="8:8" ht="14.25" customHeight="1" x14ac:dyDescent="0.25"/>
    <row r="49" customFormat="1" ht="14.25" customHeight="1" x14ac:dyDescent="0.25"/>
    <row r="50" customFormat="1" ht="14.25" customHeight="1" x14ac:dyDescent="0.25"/>
    <row r="51" customFormat="1" ht="14.25" customHeight="1" x14ac:dyDescent="0.25"/>
    <row r="52" customFormat="1" ht="14.25" customHeight="1" x14ac:dyDescent="0.25"/>
    <row r="53" customFormat="1" ht="14.25" customHeight="1" x14ac:dyDescent="0.25"/>
    <row r="54" customFormat="1" ht="14.25" customHeight="1" x14ac:dyDescent="0.25"/>
    <row r="55" customFormat="1" ht="14.25" customHeight="1" x14ac:dyDescent="0.25"/>
    <row r="56" customFormat="1" ht="14.25" customHeight="1" x14ac:dyDescent="0.25"/>
    <row r="57" customFormat="1" ht="14.25" customHeight="1" x14ac:dyDescent="0.25"/>
    <row r="58" customFormat="1" ht="14.25" customHeight="1" x14ac:dyDescent="0.25"/>
    <row r="59" customFormat="1" ht="14.25" customHeight="1" x14ac:dyDescent="0.25"/>
    <row r="60" customFormat="1" ht="14.25" customHeight="1" x14ac:dyDescent="0.25"/>
    <row r="61" customFormat="1" ht="14.25" customHeight="1" x14ac:dyDescent="0.25"/>
    <row r="62" customFormat="1" ht="14.25" customHeight="1" x14ac:dyDescent="0.25"/>
    <row r="63" customFormat="1" ht="14.25" customHeight="1" x14ac:dyDescent="0.25"/>
    <row r="64" customFormat="1" ht="14.25" customHeight="1" x14ac:dyDescent="0.25"/>
    <row r="65" customFormat="1" ht="14.25" customHeight="1" x14ac:dyDescent="0.25"/>
    <row r="66" customFormat="1" ht="14.25" customHeight="1" x14ac:dyDescent="0.25"/>
    <row r="67" customFormat="1" ht="14.25" customHeight="1" x14ac:dyDescent="0.25"/>
    <row r="68" customFormat="1" ht="14.25" customHeight="1" x14ac:dyDescent="0.25"/>
    <row r="69" customFormat="1" ht="14.25" customHeight="1" x14ac:dyDescent="0.25"/>
    <row r="70" customFormat="1" ht="14.25" customHeight="1" x14ac:dyDescent="0.25"/>
    <row r="71" customFormat="1" ht="14.25" customHeight="1" x14ac:dyDescent="0.25"/>
    <row r="72" customFormat="1" ht="14.25" customHeight="1" x14ac:dyDescent="0.25"/>
    <row r="73" customFormat="1" ht="14.25" customHeight="1" x14ac:dyDescent="0.25"/>
    <row r="74" customFormat="1" ht="14.25" customHeight="1" x14ac:dyDescent="0.25"/>
    <row r="75" customFormat="1" ht="14.25" customHeight="1" x14ac:dyDescent="0.25"/>
    <row r="76" customFormat="1" ht="14.25" customHeight="1" x14ac:dyDescent="0.25"/>
    <row r="77" customFormat="1" ht="14.25" customHeight="1" x14ac:dyDescent="0.25"/>
    <row r="78" customFormat="1" ht="14.25" customHeight="1" x14ac:dyDescent="0.25"/>
    <row r="79" customFormat="1" ht="14.25" customHeight="1" x14ac:dyDescent="0.25"/>
    <row r="80" customFormat="1" ht="14.25" customHeight="1" x14ac:dyDescent="0.25"/>
    <row r="81" customFormat="1" ht="14.25" customHeight="1" x14ac:dyDescent="0.25"/>
    <row r="82" customFormat="1" ht="14.25" customHeight="1" x14ac:dyDescent="0.25"/>
    <row r="83" customFormat="1" ht="14.25" customHeight="1" x14ac:dyDescent="0.25"/>
    <row r="84" customFormat="1" ht="14.25" customHeight="1" x14ac:dyDescent="0.25"/>
    <row r="85" customFormat="1" ht="14.25" customHeight="1" x14ac:dyDescent="0.25"/>
    <row r="86" customFormat="1" ht="14.25" customHeight="1" x14ac:dyDescent="0.25"/>
    <row r="87" customFormat="1" ht="14.25" customHeight="1" x14ac:dyDescent="0.25"/>
    <row r="88" customFormat="1" ht="14.25" customHeight="1" x14ac:dyDescent="0.25"/>
    <row r="89" customFormat="1" ht="14.25" customHeight="1" x14ac:dyDescent="0.25"/>
    <row r="90" customFormat="1" ht="14.25" customHeight="1" x14ac:dyDescent="0.25"/>
    <row r="91" customFormat="1" ht="14.25" customHeight="1" x14ac:dyDescent="0.25"/>
    <row r="92" customFormat="1" ht="14.25" customHeight="1" x14ac:dyDescent="0.25"/>
    <row r="93" customFormat="1" ht="14.25" customHeight="1" x14ac:dyDescent="0.25"/>
    <row r="94" customFormat="1" ht="14.25" customHeight="1" x14ac:dyDescent="0.25"/>
    <row r="95" customFormat="1" ht="14.25" customHeight="1" x14ac:dyDescent="0.25"/>
    <row r="96" customFormat="1" ht="14.25" customHeight="1" x14ac:dyDescent="0.25"/>
    <row r="97" customFormat="1" ht="14.25" customHeight="1" x14ac:dyDescent="0.25"/>
    <row r="98" customFormat="1" ht="14.25" customHeight="1" x14ac:dyDescent="0.25"/>
    <row r="99" customFormat="1" ht="14.25" customHeight="1" x14ac:dyDescent="0.25"/>
    <row r="100" customFormat="1" ht="14.25" customHeight="1" x14ac:dyDescent="0.25"/>
    <row r="101" customFormat="1" ht="14.25" customHeight="1" x14ac:dyDescent="0.25"/>
    <row r="102" customFormat="1" ht="14.25" customHeight="1" x14ac:dyDescent="0.25"/>
    <row r="103" customFormat="1" ht="14.25" customHeight="1" x14ac:dyDescent="0.25"/>
    <row r="104" customFormat="1" ht="14.25" customHeight="1" x14ac:dyDescent="0.25"/>
    <row r="105" customFormat="1" ht="14.25" customHeight="1" x14ac:dyDescent="0.25"/>
    <row r="106" customFormat="1" ht="14.25" customHeight="1" x14ac:dyDescent="0.25"/>
    <row r="107" customFormat="1" ht="14.25" customHeight="1" x14ac:dyDescent="0.25"/>
    <row r="108" customFormat="1" ht="14.25" customHeight="1" x14ac:dyDescent="0.25"/>
    <row r="109" customFormat="1" ht="14.25" customHeight="1" x14ac:dyDescent="0.25"/>
    <row r="110" customFormat="1" ht="14.25" customHeight="1" x14ac:dyDescent="0.25"/>
    <row r="111" customFormat="1" ht="14.25" customHeight="1" x14ac:dyDescent="0.25"/>
    <row r="112" customFormat="1" ht="14.25" customHeight="1" x14ac:dyDescent="0.25"/>
    <row r="113" customFormat="1" ht="14.25" customHeight="1" x14ac:dyDescent="0.25"/>
    <row r="114" customFormat="1" ht="14.25" customHeight="1" x14ac:dyDescent="0.25"/>
    <row r="115" customFormat="1" ht="14.25" customHeight="1" x14ac:dyDescent="0.25"/>
    <row r="116" customFormat="1" ht="14.25" customHeight="1" x14ac:dyDescent="0.25"/>
    <row r="117" customFormat="1" ht="14.25" customHeight="1" x14ac:dyDescent="0.25"/>
    <row r="118" customFormat="1" ht="14.25" customHeight="1" x14ac:dyDescent="0.25"/>
    <row r="119" customFormat="1" ht="14.25" customHeight="1" x14ac:dyDescent="0.25"/>
    <row r="120" customFormat="1" ht="14.25" customHeight="1" x14ac:dyDescent="0.25"/>
    <row r="121" customFormat="1" ht="14.25" customHeight="1" x14ac:dyDescent="0.25"/>
    <row r="122" customFormat="1" ht="14.25" customHeight="1" x14ac:dyDescent="0.25"/>
    <row r="123" customFormat="1" ht="14.25" customHeight="1" x14ac:dyDescent="0.25"/>
    <row r="124" customFormat="1" ht="14.25" customHeight="1" x14ac:dyDescent="0.25"/>
    <row r="125" customFormat="1" ht="14.25" customHeight="1" x14ac:dyDescent="0.25"/>
    <row r="126" customFormat="1" ht="14.25" customHeight="1" x14ac:dyDescent="0.25"/>
    <row r="127" customFormat="1" ht="14.25" customHeight="1" x14ac:dyDescent="0.25"/>
    <row r="128" customFormat="1" ht="14.25" customHeight="1" x14ac:dyDescent="0.25"/>
    <row r="129" customFormat="1" ht="14.25" customHeight="1" x14ac:dyDescent="0.25"/>
    <row r="130" customFormat="1" ht="14.25" customHeight="1" x14ac:dyDescent="0.25"/>
    <row r="131" customFormat="1" ht="14.25" customHeight="1" x14ac:dyDescent="0.25"/>
    <row r="132" customFormat="1" ht="14.25" customHeight="1" x14ac:dyDescent="0.25"/>
    <row r="133" customFormat="1" ht="14.25" customHeight="1" x14ac:dyDescent="0.25"/>
    <row r="134" customFormat="1" ht="14.25" customHeight="1" x14ac:dyDescent="0.25"/>
    <row r="135" customFormat="1" ht="14.25" customHeight="1" x14ac:dyDescent="0.25"/>
    <row r="136" customFormat="1" ht="14.25" customHeight="1" x14ac:dyDescent="0.25"/>
    <row r="137" customFormat="1" ht="14.25" customHeight="1" x14ac:dyDescent="0.25"/>
    <row r="138" customFormat="1" ht="14.25" customHeight="1" x14ac:dyDescent="0.25"/>
    <row r="139" customFormat="1" ht="14.25" customHeight="1" x14ac:dyDescent="0.25"/>
    <row r="140" customFormat="1" ht="14.25" customHeight="1" x14ac:dyDescent="0.25"/>
    <row r="141" customFormat="1" ht="14.25" customHeight="1" x14ac:dyDescent="0.25"/>
    <row r="142" customFormat="1" ht="14.25" customHeight="1" x14ac:dyDescent="0.25"/>
    <row r="143" customFormat="1" ht="14.25" customHeight="1" x14ac:dyDescent="0.25"/>
    <row r="144" customFormat="1" ht="14.25" customHeight="1" x14ac:dyDescent="0.25"/>
    <row r="145" customFormat="1" ht="14.25" customHeight="1" x14ac:dyDescent="0.25"/>
    <row r="146" customFormat="1" ht="14.25" customHeight="1" x14ac:dyDescent="0.25"/>
    <row r="147" customFormat="1" ht="14.25" customHeight="1" x14ac:dyDescent="0.25"/>
    <row r="148" customFormat="1" ht="14.25" customHeight="1" x14ac:dyDescent="0.25"/>
    <row r="149" customFormat="1" ht="14.25" customHeight="1" x14ac:dyDescent="0.25"/>
    <row r="150" customFormat="1" ht="14.25" customHeight="1" x14ac:dyDescent="0.25"/>
    <row r="151" customFormat="1" ht="14.25" customHeight="1" x14ac:dyDescent="0.25"/>
    <row r="152" customFormat="1" ht="14.25" customHeight="1" x14ac:dyDescent="0.25"/>
    <row r="153" customFormat="1" ht="14.25" customHeight="1" x14ac:dyDescent="0.25"/>
    <row r="154" customFormat="1" ht="14.25" customHeight="1" x14ac:dyDescent="0.25"/>
    <row r="155" customFormat="1" ht="14.25" customHeight="1" x14ac:dyDescent="0.25"/>
    <row r="156" customFormat="1" ht="14.25" customHeight="1" x14ac:dyDescent="0.25"/>
    <row r="157" customFormat="1" ht="14.25" customHeight="1" x14ac:dyDescent="0.25"/>
    <row r="158" customFormat="1" ht="14.25" customHeight="1" x14ac:dyDescent="0.25"/>
    <row r="159" customFormat="1" ht="14.25" customHeight="1" x14ac:dyDescent="0.25"/>
    <row r="160" customFormat="1" ht="14.25" customHeight="1" x14ac:dyDescent="0.25"/>
    <row r="161" customFormat="1" ht="14.25" customHeight="1" x14ac:dyDescent="0.25"/>
    <row r="162" customFormat="1" ht="14.25" customHeight="1" x14ac:dyDescent="0.25"/>
    <row r="163" customFormat="1" ht="14.25" customHeight="1" x14ac:dyDescent="0.25"/>
    <row r="164" customFormat="1" ht="14.25" customHeight="1" x14ac:dyDescent="0.25"/>
    <row r="165" customFormat="1" ht="14.25" customHeight="1" x14ac:dyDescent="0.25"/>
    <row r="166" customFormat="1" ht="14.25" customHeight="1" x14ac:dyDescent="0.25"/>
    <row r="167" customFormat="1" ht="14.25" customHeight="1" x14ac:dyDescent="0.25"/>
    <row r="168" customFormat="1" ht="14.25" customHeight="1" x14ac:dyDescent="0.25"/>
    <row r="169" customFormat="1" ht="14.25" customHeight="1" x14ac:dyDescent="0.25"/>
    <row r="170" customFormat="1" ht="14.25" customHeight="1" x14ac:dyDescent="0.25"/>
    <row r="171" customFormat="1" ht="14.25" customHeight="1" x14ac:dyDescent="0.25"/>
    <row r="172" customFormat="1" ht="14.25" customHeight="1" x14ac:dyDescent="0.25"/>
    <row r="173" customFormat="1" ht="14.25" customHeight="1" x14ac:dyDescent="0.25"/>
    <row r="174" customFormat="1" ht="14.25" customHeight="1" x14ac:dyDescent="0.25"/>
    <row r="175" customFormat="1" ht="14.25" customHeight="1" x14ac:dyDescent="0.25"/>
    <row r="176" customFormat="1" ht="14.25" customHeight="1" x14ac:dyDescent="0.25"/>
    <row r="177" customFormat="1" ht="14.25" customHeight="1" x14ac:dyDescent="0.25"/>
    <row r="178" customFormat="1" ht="14.25" customHeight="1" x14ac:dyDescent="0.25"/>
    <row r="179" customFormat="1" ht="14.25" customHeight="1" x14ac:dyDescent="0.25"/>
    <row r="180" customFormat="1" ht="14.25" customHeight="1" x14ac:dyDescent="0.25"/>
    <row r="181" customFormat="1" ht="14.25" customHeight="1" x14ac:dyDescent="0.25"/>
    <row r="182" customFormat="1" ht="14.25" customHeight="1" x14ac:dyDescent="0.25"/>
    <row r="183" customFormat="1" ht="14.25" customHeight="1" x14ac:dyDescent="0.25"/>
    <row r="184" customFormat="1" ht="14.25" customHeight="1" x14ac:dyDescent="0.25"/>
    <row r="185" customFormat="1" ht="14.25" customHeight="1" x14ac:dyDescent="0.25"/>
    <row r="186" customFormat="1" ht="14.25" customHeight="1" x14ac:dyDescent="0.25"/>
    <row r="187" customFormat="1" ht="14.25" customHeight="1" x14ac:dyDescent="0.25"/>
    <row r="188" customFormat="1" ht="14.25" customHeight="1" x14ac:dyDescent="0.25"/>
    <row r="189" customFormat="1" ht="14.25" customHeight="1" x14ac:dyDescent="0.25"/>
    <row r="190" customFormat="1" ht="14.25" customHeight="1" x14ac:dyDescent="0.25"/>
    <row r="191" customFormat="1" ht="14.25" customHeight="1" x14ac:dyDescent="0.25"/>
    <row r="192" customFormat="1" ht="14.25" customHeight="1" x14ac:dyDescent="0.25"/>
    <row r="193" customFormat="1" ht="14.25" customHeight="1" x14ac:dyDescent="0.25"/>
    <row r="194" customFormat="1" ht="14.25" customHeight="1" x14ac:dyDescent="0.25"/>
    <row r="195" customFormat="1" ht="14.25" customHeight="1" x14ac:dyDescent="0.25"/>
    <row r="196" customFormat="1" ht="14.25" customHeight="1" x14ac:dyDescent="0.25"/>
    <row r="197" customFormat="1" ht="14.25" customHeight="1" x14ac:dyDescent="0.25"/>
    <row r="198" customFormat="1" ht="14.25" customHeight="1" x14ac:dyDescent="0.25"/>
    <row r="199" customFormat="1" ht="14.25" customHeight="1" x14ac:dyDescent="0.25"/>
    <row r="200" customFormat="1" ht="14.25" customHeight="1" x14ac:dyDescent="0.25"/>
    <row r="201" customFormat="1" ht="14.25" customHeight="1" x14ac:dyDescent="0.25"/>
    <row r="202" customFormat="1" ht="14.25" customHeight="1" x14ac:dyDescent="0.25"/>
    <row r="203" customFormat="1" ht="14.25" customHeight="1" x14ac:dyDescent="0.25"/>
    <row r="204" customFormat="1" ht="14.25" customHeight="1" x14ac:dyDescent="0.25"/>
    <row r="205" customFormat="1" ht="14.25" customHeight="1" x14ac:dyDescent="0.25"/>
    <row r="206" customFormat="1" ht="14.25" customHeight="1" x14ac:dyDescent="0.25"/>
    <row r="207" customFormat="1" ht="14.25" customHeight="1" x14ac:dyDescent="0.25"/>
    <row r="208" customFormat="1" ht="14.25" customHeight="1" x14ac:dyDescent="0.25"/>
    <row r="209" customFormat="1" ht="14.25" customHeight="1" x14ac:dyDescent="0.25"/>
    <row r="210" customFormat="1" ht="14.25" customHeight="1" x14ac:dyDescent="0.25"/>
    <row r="211" customFormat="1" ht="14.25" customHeight="1" x14ac:dyDescent="0.25"/>
    <row r="212" customFormat="1" ht="14.25" customHeight="1" x14ac:dyDescent="0.25"/>
    <row r="213" customFormat="1" ht="14.25" customHeight="1" x14ac:dyDescent="0.25"/>
    <row r="214" customFormat="1" ht="14.25" customHeight="1" x14ac:dyDescent="0.25"/>
    <row r="215" customFormat="1" ht="14.25" customHeight="1" x14ac:dyDescent="0.25"/>
    <row r="216" customFormat="1" ht="14.25" customHeight="1" x14ac:dyDescent="0.25"/>
    <row r="217" customFormat="1" ht="14.25" customHeight="1" x14ac:dyDescent="0.25"/>
    <row r="218" customFormat="1" ht="14.25" customHeight="1" x14ac:dyDescent="0.25"/>
    <row r="219" customFormat="1" ht="14.25" customHeight="1" x14ac:dyDescent="0.25"/>
    <row r="220" customFormat="1" ht="14.25" customHeight="1" x14ac:dyDescent="0.25"/>
    <row r="221" customFormat="1" ht="14.25" customHeight="1" x14ac:dyDescent="0.25"/>
    <row r="222" customFormat="1" ht="14.25" customHeight="1" x14ac:dyDescent="0.25"/>
    <row r="223" customFormat="1" ht="14.25" customHeight="1" x14ac:dyDescent="0.25"/>
    <row r="224" customFormat="1" ht="14.25" customHeight="1" x14ac:dyDescent="0.25"/>
    <row r="225" customFormat="1" ht="14.25" customHeight="1" x14ac:dyDescent="0.25"/>
    <row r="226" customFormat="1" ht="14.25" customHeight="1" x14ac:dyDescent="0.25"/>
    <row r="227" customFormat="1" ht="14.25" customHeight="1" x14ac:dyDescent="0.25"/>
    <row r="228" customFormat="1" ht="14.25" customHeight="1" x14ac:dyDescent="0.25"/>
    <row r="229" customFormat="1" ht="14.25" customHeight="1" x14ac:dyDescent="0.25"/>
    <row r="230" customFormat="1" ht="14.25" customHeight="1" x14ac:dyDescent="0.25"/>
    <row r="231" customFormat="1" ht="14.25" customHeight="1" x14ac:dyDescent="0.25"/>
    <row r="232" customFormat="1" ht="14.25" customHeight="1" x14ac:dyDescent="0.25"/>
    <row r="233" customFormat="1" ht="14.25" customHeight="1" x14ac:dyDescent="0.25"/>
    <row r="234" customFormat="1" ht="14.25" customHeight="1" x14ac:dyDescent="0.25"/>
    <row r="235" customFormat="1" ht="14.25" customHeight="1" x14ac:dyDescent="0.25"/>
    <row r="236" customFormat="1" ht="14.25" customHeight="1" x14ac:dyDescent="0.25"/>
    <row r="237" customFormat="1" ht="14.25" customHeight="1" x14ac:dyDescent="0.25"/>
    <row r="238" customFormat="1" ht="14.25" customHeight="1" x14ac:dyDescent="0.25"/>
    <row r="239" customFormat="1" ht="14.25" customHeight="1" x14ac:dyDescent="0.25"/>
    <row r="240" customFormat="1" ht="14.25" customHeight="1" x14ac:dyDescent="0.25"/>
    <row r="241" customFormat="1" ht="14.25" customHeight="1" x14ac:dyDescent="0.25"/>
    <row r="242" customFormat="1" ht="14.25" customHeight="1" x14ac:dyDescent="0.25"/>
    <row r="243" customFormat="1" ht="14.25" customHeight="1" x14ac:dyDescent="0.25"/>
    <row r="244" customFormat="1" ht="14.25" customHeight="1" x14ac:dyDescent="0.25"/>
    <row r="245" customFormat="1" ht="14.25" customHeight="1" x14ac:dyDescent="0.25"/>
    <row r="246" customFormat="1" ht="14.25" customHeight="1" x14ac:dyDescent="0.25"/>
    <row r="247" customFormat="1" ht="14.25" customHeight="1" x14ac:dyDescent="0.25"/>
    <row r="248" customFormat="1" ht="14.25" customHeight="1" x14ac:dyDescent="0.25"/>
    <row r="249" customFormat="1" ht="14.25" customHeight="1" x14ac:dyDescent="0.25"/>
    <row r="250" customFormat="1" ht="14.25" customHeight="1" x14ac:dyDescent="0.25"/>
    <row r="251" customFormat="1" ht="14.25" customHeight="1" x14ac:dyDescent="0.25"/>
    <row r="252" customFormat="1" ht="14.25" customHeight="1" x14ac:dyDescent="0.25"/>
    <row r="253" customFormat="1" ht="14.25" customHeight="1" x14ac:dyDescent="0.25"/>
    <row r="254" customFormat="1" ht="14.25" customHeight="1" x14ac:dyDescent="0.25"/>
    <row r="255" customFormat="1" ht="14.25" customHeight="1" x14ac:dyDescent="0.25"/>
    <row r="256" customFormat="1" ht="14.25" customHeight="1" x14ac:dyDescent="0.25"/>
    <row r="257" customFormat="1" ht="14.25" customHeight="1" x14ac:dyDescent="0.25"/>
    <row r="258" customFormat="1" ht="14.25" customHeight="1" x14ac:dyDescent="0.25"/>
    <row r="259" customFormat="1" ht="14.25" customHeight="1" x14ac:dyDescent="0.25"/>
    <row r="260" customFormat="1" ht="14.25" customHeight="1" x14ac:dyDescent="0.25"/>
    <row r="261" customFormat="1" ht="14.25" customHeight="1" x14ac:dyDescent="0.25"/>
    <row r="262" customFormat="1" ht="14.25" customHeight="1" x14ac:dyDescent="0.25"/>
    <row r="263" customFormat="1" ht="14.25" customHeight="1" x14ac:dyDescent="0.25"/>
    <row r="264" customFormat="1" ht="14.25" customHeight="1" x14ac:dyDescent="0.25"/>
    <row r="265" customFormat="1" ht="14.25" customHeight="1" x14ac:dyDescent="0.25"/>
    <row r="266" customFormat="1" ht="14.25" customHeight="1" x14ac:dyDescent="0.25"/>
    <row r="267" customFormat="1" ht="14.25" customHeight="1" x14ac:dyDescent="0.25"/>
    <row r="268" customFormat="1" ht="14.25" customHeight="1" x14ac:dyDescent="0.25"/>
    <row r="269" customFormat="1" ht="14.25" customHeight="1" x14ac:dyDescent="0.25"/>
    <row r="270" customFormat="1" ht="14.25" customHeight="1" x14ac:dyDescent="0.25"/>
    <row r="271" customFormat="1" ht="14.25" customHeight="1" x14ac:dyDescent="0.25"/>
    <row r="272" customFormat="1" ht="14.25" customHeight="1" x14ac:dyDescent="0.25"/>
    <row r="273" customFormat="1" ht="14.25" customHeight="1" x14ac:dyDescent="0.25"/>
    <row r="274" customFormat="1" ht="14.25" customHeight="1" x14ac:dyDescent="0.25"/>
    <row r="275" customFormat="1" ht="14.25" customHeight="1" x14ac:dyDescent="0.25"/>
    <row r="276" customFormat="1" ht="14.25" customHeight="1" x14ac:dyDescent="0.25"/>
    <row r="277" customFormat="1" ht="14.25" customHeight="1" x14ac:dyDescent="0.25"/>
    <row r="278" customFormat="1" ht="14.25" customHeight="1" x14ac:dyDescent="0.25"/>
    <row r="279" customFormat="1" ht="14.25" customHeight="1" x14ac:dyDescent="0.25"/>
    <row r="280" customFormat="1" ht="14.25" customHeight="1" x14ac:dyDescent="0.25"/>
    <row r="281" customFormat="1" ht="14.25" customHeight="1" x14ac:dyDescent="0.25"/>
    <row r="282" customFormat="1" ht="14.25" customHeight="1" x14ac:dyDescent="0.25"/>
    <row r="283" customFormat="1" ht="14.25" customHeight="1" x14ac:dyDescent="0.25"/>
    <row r="284" customFormat="1" ht="14.25" customHeight="1" x14ac:dyDescent="0.25"/>
    <row r="285" customFormat="1" ht="14.25" customHeight="1" x14ac:dyDescent="0.25"/>
    <row r="286" customFormat="1" ht="14.25" customHeight="1" x14ac:dyDescent="0.25"/>
    <row r="287" customFormat="1" ht="14.25" customHeight="1" x14ac:dyDescent="0.25"/>
    <row r="288" customFormat="1" ht="14.25" customHeight="1" x14ac:dyDescent="0.25"/>
    <row r="289" customFormat="1" ht="14.25" customHeight="1" x14ac:dyDescent="0.25"/>
    <row r="290" customFormat="1" ht="14.25" customHeight="1" x14ac:dyDescent="0.25"/>
    <row r="291" customFormat="1" ht="14.25" customHeight="1" x14ac:dyDescent="0.25"/>
    <row r="292" customFormat="1" ht="14.25" customHeight="1" x14ac:dyDescent="0.25"/>
    <row r="293" customFormat="1" ht="14.25" customHeight="1" x14ac:dyDescent="0.25"/>
    <row r="294" customFormat="1" ht="14.25" customHeight="1" x14ac:dyDescent="0.25"/>
    <row r="295" customFormat="1" ht="14.25" customHeight="1" x14ac:dyDescent="0.25"/>
    <row r="296" customFormat="1" ht="14.25" customHeight="1" x14ac:dyDescent="0.25"/>
    <row r="297" customFormat="1" ht="14.25" customHeight="1" x14ac:dyDescent="0.25"/>
    <row r="298" customFormat="1" ht="14.25" customHeight="1" x14ac:dyDescent="0.25"/>
    <row r="299" customFormat="1" ht="14.25" customHeight="1" x14ac:dyDescent="0.25"/>
    <row r="300" customFormat="1" ht="14.25" customHeight="1" x14ac:dyDescent="0.25"/>
    <row r="301" customFormat="1" ht="14.25" customHeight="1" x14ac:dyDescent="0.25"/>
    <row r="302" customFormat="1" ht="14.25" customHeight="1" x14ac:dyDescent="0.25"/>
    <row r="303" customFormat="1" ht="14.25" customHeight="1" x14ac:dyDescent="0.25"/>
    <row r="304" customFormat="1" ht="14.25" customHeight="1" x14ac:dyDescent="0.25"/>
    <row r="305" customFormat="1" ht="14.25" customHeight="1" x14ac:dyDescent="0.25"/>
    <row r="306" customFormat="1" ht="14.25" customHeight="1" x14ac:dyDescent="0.25"/>
    <row r="307" customFormat="1" ht="14.25" customHeight="1" x14ac:dyDescent="0.25"/>
    <row r="308" customFormat="1" ht="14.25" customHeight="1" x14ac:dyDescent="0.25"/>
    <row r="309" customFormat="1" ht="14.25" customHeight="1" x14ac:dyDescent="0.25"/>
    <row r="310" customFormat="1" ht="14.25" customHeight="1" x14ac:dyDescent="0.25"/>
    <row r="311" customFormat="1" ht="14.25" customHeight="1" x14ac:dyDescent="0.25"/>
    <row r="312" customFormat="1" ht="14.25" customHeight="1" x14ac:dyDescent="0.25"/>
    <row r="313" customFormat="1" ht="14.25" customHeight="1" x14ac:dyDescent="0.25"/>
    <row r="314" customFormat="1" ht="14.25" customHeight="1" x14ac:dyDescent="0.25"/>
    <row r="315" customFormat="1" ht="14.25" customHeight="1" x14ac:dyDescent="0.25"/>
    <row r="316" customFormat="1" ht="14.25" customHeight="1" x14ac:dyDescent="0.25"/>
    <row r="317" customFormat="1" ht="14.25" customHeight="1" x14ac:dyDescent="0.25"/>
    <row r="318" customFormat="1" ht="14.25" customHeight="1" x14ac:dyDescent="0.25"/>
    <row r="319" customFormat="1" ht="14.25" customHeight="1" x14ac:dyDescent="0.25"/>
    <row r="320" customFormat="1" ht="14.25" customHeight="1" x14ac:dyDescent="0.25"/>
    <row r="321" customFormat="1" ht="14.25" customHeight="1" x14ac:dyDescent="0.25"/>
    <row r="322" customFormat="1" ht="14.25" customHeight="1" x14ac:dyDescent="0.25"/>
    <row r="323" customFormat="1" ht="14.25" customHeight="1" x14ac:dyDescent="0.25"/>
    <row r="324" customFormat="1" ht="14.25" customHeight="1" x14ac:dyDescent="0.25"/>
    <row r="325" customFormat="1" ht="14.25" customHeight="1" x14ac:dyDescent="0.25"/>
    <row r="326" customFormat="1" ht="14.25" customHeight="1" x14ac:dyDescent="0.25"/>
    <row r="327" customFormat="1" ht="14.25" customHeight="1" x14ac:dyDescent="0.25"/>
    <row r="328" customFormat="1" ht="14.25" customHeight="1" x14ac:dyDescent="0.25"/>
    <row r="329" customFormat="1" ht="14.25" customHeight="1" x14ac:dyDescent="0.25"/>
    <row r="330" customFormat="1" ht="14.25" customHeight="1" x14ac:dyDescent="0.25"/>
    <row r="331" customFormat="1" ht="14.25" customHeight="1" x14ac:dyDescent="0.25"/>
    <row r="332" customFormat="1" ht="14.25" customHeight="1" x14ac:dyDescent="0.25"/>
    <row r="333" customFormat="1" ht="14.25" customHeight="1" x14ac:dyDescent="0.25"/>
    <row r="334" customFormat="1" ht="14.25" customHeight="1" x14ac:dyDescent="0.25"/>
    <row r="335" customFormat="1" ht="14.25" customHeight="1" x14ac:dyDescent="0.25"/>
    <row r="336" customFormat="1" ht="14.25" customHeight="1" x14ac:dyDescent="0.25"/>
    <row r="337" customFormat="1" ht="14.25" customHeight="1" x14ac:dyDescent="0.25"/>
    <row r="338" customFormat="1" ht="14.25" customHeight="1" x14ac:dyDescent="0.25"/>
    <row r="339" customFormat="1" ht="14.25" customHeight="1" x14ac:dyDescent="0.25"/>
    <row r="340" customFormat="1" ht="14.25" customHeight="1" x14ac:dyDescent="0.25"/>
    <row r="341" customFormat="1" ht="14.25" customHeight="1" x14ac:dyDescent="0.25"/>
    <row r="342" customFormat="1" ht="14.25" customHeight="1" x14ac:dyDescent="0.25"/>
    <row r="343" customFormat="1" ht="14.25" customHeight="1" x14ac:dyDescent="0.25"/>
    <row r="344" customFormat="1" ht="14.25" customHeight="1" x14ac:dyDescent="0.25"/>
    <row r="345" customFormat="1" ht="14.25" customHeight="1" x14ac:dyDescent="0.25"/>
    <row r="346" customFormat="1" ht="14.25" customHeight="1" x14ac:dyDescent="0.25"/>
    <row r="347" customFormat="1" ht="14.25" customHeight="1" x14ac:dyDescent="0.25"/>
    <row r="348" customFormat="1" ht="14.25" customHeight="1" x14ac:dyDescent="0.25"/>
    <row r="349" customFormat="1" ht="14.25" customHeight="1" x14ac:dyDescent="0.25"/>
    <row r="350" customFormat="1" ht="14.25" customHeight="1" x14ac:dyDescent="0.25"/>
    <row r="351" customFormat="1" ht="14.25" customHeight="1" x14ac:dyDescent="0.25"/>
    <row r="352" customFormat="1" ht="14.25" customHeight="1" x14ac:dyDescent="0.25"/>
    <row r="353" customFormat="1" ht="14.25" customHeight="1" x14ac:dyDescent="0.25"/>
    <row r="354" customFormat="1" ht="14.25" customHeight="1" x14ac:dyDescent="0.25"/>
    <row r="355" customFormat="1" ht="14.25" customHeight="1" x14ac:dyDescent="0.25"/>
    <row r="356" customFormat="1" ht="14.25" customHeight="1" x14ac:dyDescent="0.25"/>
    <row r="357" customFormat="1" ht="14.25" customHeight="1" x14ac:dyDescent="0.25"/>
    <row r="358" customFormat="1" ht="14.25" customHeight="1" x14ac:dyDescent="0.25"/>
    <row r="359" customFormat="1" ht="14.25" customHeight="1" x14ac:dyDescent="0.25"/>
    <row r="360" customFormat="1" ht="14.25" customHeight="1" x14ac:dyDescent="0.25"/>
    <row r="361" customFormat="1" ht="14.25" customHeight="1" x14ac:dyDescent="0.25"/>
    <row r="362" customFormat="1" ht="14.25" customHeight="1" x14ac:dyDescent="0.25"/>
    <row r="363" customFormat="1" ht="14.25" customHeight="1" x14ac:dyDescent="0.25"/>
    <row r="364" customFormat="1" ht="14.25" customHeight="1" x14ac:dyDescent="0.25"/>
    <row r="365" customFormat="1" ht="14.25" customHeight="1" x14ac:dyDescent="0.25"/>
    <row r="366" customFormat="1" ht="14.25" customHeight="1" x14ac:dyDescent="0.25"/>
    <row r="367" customFormat="1" ht="14.25" customHeight="1" x14ac:dyDescent="0.25"/>
    <row r="368" customFormat="1" ht="14.25" customHeight="1" x14ac:dyDescent="0.25"/>
    <row r="369" customFormat="1" ht="14.25" customHeight="1" x14ac:dyDescent="0.25"/>
    <row r="370" customFormat="1" ht="14.25" customHeight="1" x14ac:dyDescent="0.25"/>
    <row r="371" customFormat="1" ht="14.25" customHeight="1" x14ac:dyDescent="0.25"/>
    <row r="372" customFormat="1" ht="14.25" customHeight="1" x14ac:dyDescent="0.25"/>
    <row r="373" customFormat="1" ht="14.25" customHeight="1" x14ac:dyDescent="0.25"/>
    <row r="374" customFormat="1" ht="14.25" customHeight="1" x14ac:dyDescent="0.25"/>
    <row r="375" customFormat="1" ht="14.25" customHeight="1" x14ac:dyDescent="0.25"/>
    <row r="376" customFormat="1" ht="14.25" customHeight="1" x14ac:dyDescent="0.25"/>
    <row r="377" customFormat="1" ht="14.25" customHeight="1" x14ac:dyDescent="0.25"/>
    <row r="378" customFormat="1" ht="14.25" customHeight="1" x14ac:dyDescent="0.25"/>
    <row r="379" customFormat="1" ht="14.25" customHeight="1" x14ac:dyDescent="0.25"/>
    <row r="380" customFormat="1" ht="14.25" customHeight="1" x14ac:dyDescent="0.25"/>
    <row r="381" customFormat="1" ht="14.25" customHeight="1" x14ac:dyDescent="0.25"/>
    <row r="382" customFormat="1" ht="14.25" customHeight="1" x14ac:dyDescent="0.25"/>
    <row r="383" customFormat="1" ht="14.25" customHeight="1" x14ac:dyDescent="0.25"/>
    <row r="384" customFormat="1" ht="14.25" customHeight="1" x14ac:dyDescent="0.25"/>
    <row r="385" customFormat="1" ht="14.25" customHeight="1" x14ac:dyDescent="0.25"/>
    <row r="386" customFormat="1" ht="14.25" customHeight="1" x14ac:dyDescent="0.25"/>
    <row r="387" customFormat="1" ht="14.25" customHeight="1" x14ac:dyDescent="0.25"/>
    <row r="388" customFormat="1" ht="14.25" customHeight="1" x14ac:dyDescent="0.25"/>
    <row r="389" customFormat="1" ht="14.25" customHeight="1" x14ac:dyDescent="0.25"/>
    <row r="390" customFormat="1" ht="14.25" customHeight="1" x14ac:dyDescent="0.25"/>
    <row r="391" customFormat="1" ht="14.25" customHeight="1" x14ac:dyDescent="0.25"/>
    <row r="392" customFormat="1" ht="14.25" customHeight="1" x14ac:dyDescent="0.25"/>
    <row r="393" customFormat="1" ht="14.25" customHeight="1" x14ac:dyDescent="0.25"/>
    <row r="394" customFormat="1" ht="14.25" customHeight="1" x14ac:dyDescent="0.25"/>
    <row r="395" customFormat="1" ht="14.25" customHeight="1" x14ac:dyDescent="0.25"/>
    <row r="396" customFormat="1" ht="14.25" customHeight="1" x14ac:dyDescent="0.25"/>
    <row r="397" customFormat="1" ht="14.25" customHeight="1" x14ac:dyDescent="0.25"/>
    <row r="398" customFormat="1" ht="14.25" customHeight="1" x14ac:dyDescent="0.25"/>
    <row r="399" customFormat="1" ht="14.25" customHeight="1" x14ac:dyDescent="0.25"/>
    <row r="400" customFormat="1" ht="14.25" customHeight="1" x14ac:dyDescent="0.25"/>
    <row r="401" customFormat="1" ht="14.25" customHeight="1" x14ac:dyDescent="0.25"/>
    <row r="402" customFormat="1" ht="14.25" customHeight="1" x14ac:dyDescent="0.25"/>
    <row r="403" customFormat="1" ht="14.25" customHeight="1" x14ac:dyDescent="0.25"/>
    <row r="404" customFormat="1" ht="14.25" customHeight="1" x14ac:dyDescent="0.25"/>
    <row r="405" customFormat="1" ht="14.25" customHeight="1" x14ac:dyDescent="0.25"/>
    <row r="406" customFormat="1" ht="14.25" customHeight="1" x14ac:dyDescent="0.25"/>
    <row r="407" customFormat="1" ht="14.25" customHeight="1" x14ac:dyDescent="0.25"/>
    <row r="408" customFormat="1" ht="14.25" customHeight="1" x14ac:dyDescent="0.25"/>
    <row r="409" customFormat="1" ht="14.25" customHeight="1" x14ac:dyDescent="0.25"/>
    <row r="410" customFormat="1" ht="14.25" customHeight="1" x14ac:dyDescent="0.25"/>
    <row r="411" customFormat="1" ht="14.25" customHeight="1" x14ac:dyDescent="0.25"/>
    <row r="412" customFormat="1" ht="14.25" customHeight="1" x14ac:dyDescent="0.25"/>
    <row r="413" customFormat="1" ht="14.25" customHeight="1" x14ac:dyDescent="0.25"/>
    <row r="414" customFormat="1" ht="14.25" customHeight="1" x14ac:dyDescent="0.25"/>
    <row r="415" customFormat="1" ht="14.25" customHeight="1" x14ac:dyDescent="0.25"/>
    <row r="416" customFormat="1" ht="14.25" customHeight="1" x14ac:dyDescent="0.25"/>
    <row r="417" customFormat="1" ht="14.25" customHeight="1" x14ac:dyDescent="0.25"/>
    <row r="418" customFormat="1" ht="14.25" customHeight="1" x14ac:dyDescent="0.25"/>
    <row r="419" customFormat="1" ht="14.25" customHeight="1" x14ac:dyDescent="0.25"/>
    <row r="420" customFormat="1" ht="14.25" customHeight="1" x14ac:dyDescent="0.25"/>
    <row r="421" customFormat="1" ht="14.25" customHeight="1" x14ac:dyDescent="0.25"/>
    <row r="422" customFormat="1" ht="14.25" customHeight="1" x14ac:dyDescent="0.25"/>
    <row r="423" customFormat="1" ht="14.25" customHeight="1" x14ac:dyDescent="0.25"/>
    <row r="424" customFormat="1" ht="14.25" customHeight="1" x14ac:dyDescent="0.25"/>
    <row r="425" customFormat="1" ht="14.25" customHeight="1" x14ac:dyDescent="0.25"/>
    <row r="426" customFormat="1" ht="14.25" customHeight="1" x14ac:dyDescent="0.25"/>
    <row r="427" customFormat="1" ht="14.25" customHeight="1" x14ac:dyDescent="0.25"/>
    <row r="428" customFormat="1" ht="14.25" customHeight="1" x14ac:dyDescent="0.25"/>
    <row r="429" customFormat="1" ht="14.25" customHeight="1" x14ac:dyDescent="0.25"/>
    <row r="430" customFormat="1" ht="14.25" customHeight="1" x14ac:dyDescent="0.25"/>
    <row r="431" customFormat="1" ht="14.25" customHeight="1" x14ac:dyDescent="0.25"/>
    <row r="432" customFormat="1" ht="14.25" customHeight="1" x14ac:dyDescent="0.25"/>
    <row r="433" customFormat="1" ht="14.25" customHeight="1" x14ac:dyDescent="0.25"/>
    <row r="434" customFormat="1" ht="14.25" customHeight="1" x14ac:dyDescent="0.25"/>
    <row r="435" customFormat="1" ht="14.25" customHeight="1" x14ac:dyDescent="0.25"/>
    <row r="436" customFormat="1" ht="14.25" customHeight="1" x14ac:dyDescent="0.25"/>
    <row r="437" customFormat="1" ht="14.25" customHeight="1" x14ac:dyDescent="0.25"/>
    <row r="438" customFormat="1" ht="14.25" customHeight="1" x14ac:dyDescent="0.25"/>
    <row r="439" customFormat="1" ht="14.25" customHeight="1" x14ac:dyDescent="0.25"/>
    <row r="440" customFormat="1" ht="14.25" customHeight="1" x14ac:dyDescent="0.25"/>
    <row r="441" customFormat="1" ht="14.25" customHeight="1" x14ac:dyDescent="0.25"/>
    <row r="442" customFormat="1" ht="14.25" customHeight="1" x14ac:dyDescent="0.25"/>
    <row r="443" customFormat="1" ht="14.25" customHeight="1" x14ac:dyDescent="0.25"/>
    <row r="444" customFormat="1" ht="14.25" customHeight="1" x14ac:dyDescent="0.25"/>
    <row r="445" customFormat="1" ht="14.25" customHeight="1" x14ac:dyDescent="0.25"/>
    <row r="446" customFormat="1" ht="14.25" customHeight="1" x14ac:dyDescent="0.25"/>
    <row r="447" customFormat="1" ht="14.25" customHeight="1" x14ac:dyDescent="0.25"/>
    <row r="448" customFormat="1" ht="14.25" customHeight="1" x14ac:dyDescent="0.25"/>
    <row r="449" customFormat="1" ht="14.25" customHeight="1" x14ac:dyDescent="0.25"/>
    <row r="450" customFormat="1" ht="14.25" customHeight="1" x14ac:dyDescent="0.25"/>
    <row r="451" customFormat="1" ht="14.25" customHeight="1" x14ac:dyDescent="0.25"/>
    <row r="452" customFormat="1" ht="14.25" customHeight="1" x14ac:dyDescent="0.25"/>
    <row r="453" customFormat="1" ht="14.25" customHeight="1" x14ac:dyDescent="0.25"/>
    <row r="454" customFormat="1" ht="14.25" customHeight="1" x14ac:dyDescent="0.25"/>
    <row r="455" customFormat="1" ht="14.25" customHeight="1" x14ac:dyDescent="0.25"/>
    <row r="456" customFormat="1" ht="14.25" customHeight="1" x14ac:dyDescent="0.25"/>
    <row r="457" customFormat="1" ht="14.25" customHeight="1" x14ac:dyDescent="0.25"/>
    <row r="458" customFormat="1" ht="14.25" customHeight="1" x14ac:dyDescent="0.25"/>
    <row r="459" customFormat="1" ht="14.25" customHeight="1" x14ac:dyDescent="0.25"/>
    <row r="460" customFormat="1" ht="14.25" customHeight="1" x14ac:dyDescent="0.25"/>
    <row r="461" customFormat="1" ht="14.25" customHeight="1" x14ac:dyDescent="0.25"/>
    <row r="462" customFormat="1" ht="14.25" customHeight="1" x14ac:dyDescent="0.25"/>
    <row r="463" customFormat="1" ht="14.25" customHeight="1" x14ac:dyDescent="0.25"/>
    <row r="464" customFormat="1" ht="14.25" customHeight="1" x14ac:dyDescent="0.25"/>
    <row r="465" customFormat="1" ht="14.25" customHeight="1" x14ac:dyDescent="0.25"/>
    <row r="466" customFormat="1" ht="14.25" customHeight="1" x14ac:dyDescent="0.25"/>
    <row r="467" customFormat="1" ht="14.25" customHeight="1" x14ac:dyDescent="0.25"/>
    <row r="468" customFormat="1" ht="14.25" customHeight="1" x14ac:dyDescent="0.25"/>
    <row r="469" customFormat="1" ht="14.25" customHeight="1" x14ac:dyDescent="0.25"/>
    <row r="470" customFormat="1" ht="14.25" customHeight="1" x14ac:dyDescent="0.25"/>
    <row r="471" customFormat="1" ht="14.25" customHeight="1" x14ac:dyDescent="0.25"/>
    <row r="472" customFormat="1" ht="14.25" customHeight="1" x14ac:dyDescent="0.25"/>
    <row r="473" customFormat="1" ht="14.25" customHeight="1" x14ac:dyDescent="0.25"/>
    <row r="474" customFormat="1" ht="14.25" customHeight="1" x14ac:dyDescent="0.25"/>
    <row r="475" customFormat="1" ht="14.25" customHeight="1" x14ac:dyDescent="0.25"/>
    <row r="476" customFormat="1" ht="14.25" customHeight="1" x14ac:dyDescent="0.25"/>
    <row r="477" customFormat="1" ht="14.25" customHeight="1" x14ac:dyDescent="0.25"/>
    <row r="478" customFormat="1" ht="14.25" customHeight="1" x14ac:dyDescent="0.25"/>
    <row r="479" customFormat="1" ht="14.25" customHeight="1" x14ac:dyDescent="0.25"/>
    <row r="480" customFormat="1" ht="14.25" customHeight="1" x14ac:dyDescent="0.25"/>
    <row r="481" customFormat="1" ht="14.25" customHeight="1" x14ac:dyDescent="0.25"/>
    <row r="482" customFormat="1" ht="14.25" customHeight="1" x14ac:dyDescent="0.25"/>
    <row r="483" customFormat="1" ht="14.25" customHeight="1" x14ac:dyDescent="0.25"/>
    <row r="484" customFormat="1" ht="14.25" customHeight="1" x14ac:dyDescent="0.25"/>
    <row r="485" customFormat="1" ht="14.25" customHeight="1" x14ac:dyDescent="0.25"/>
    <row r="486" customFormat="1" ht="14.25" customHeight="1" x14ac:dyDescent="0.25"/>
    <row r="487" customFormat="1" ht="14.25" customHeight="1" x14ac:dyDescent="0.25"/>
    <row r="488" customFormat="1" ht="14.25" customHeight="1" x14ac:dyDescent="0.25"/>
    <row r="489" customFormat="1" ht="14.25" customHeight="1" x14ac:dyDescent="0.25"/>
    <row r="490" customFormat="1" ht="14.25" customHeight="1" x14ac:dyDescent="0.25"/>
    <row r="491" customFormat="1" ht="14.25" customHeight="1" x14ac:dyDescent="0.25"/>
    <row r="492" customFormat="1" ht="14.25" customHeight="1" x14ac:dyDescent="0.25"/>
    <row r="493" customFormat="1" ht="14.25" customHeight="1" x14ac:dyDescent="0.25"/>
    <row r="494" customFormat="1" ht="14.25" customHeight="1" x14ac:dyDescent="0.25"/>
    <row r="495" customFormat="1" ht="14.25" customHeight="1" x14ac:dyDescent="0.25"/>
    <row r="496" customFormat="1" ht="14.25" customHeight="1" x14ac:dyDescent="0.25"/>
    <row r="497" customFormat="1" ht="14.25" customHeight="1" x14ac:dyDescent="0.25"/>
    <row r="498" customFormat="1" ht="14.25" customHeight="1" x14ac:dyDescent="0.25"/>
    <row r="499" customFormat="1" ht="14.25" customHeight="1" x14ac:dyDescent="0.25"/>
    <row r="500" customFormat="1" ht="14.25" customHeight="1" x14ac:dyDescent="0.25"/>
    <row r="501" customFormat="1" ht="14.25" customHeight="1" x14ac:dyDescent="0.25"/>
    <row r="502" customFormat="1" ht="14.25" customHeight="1" x14ac:dyDescent="0.25"/>
    <row r="503" customFormat="1" ht="14.25" customHeight="1" x14ac:dyDescent="0.25"/>
    <row r="504" customFormat="1" ht="14.25" customHeight="1" x14ac:dyDescent="0.25"/>
    <row r="505" customFormat="1" ht="14.25" customHeight="1" x14ac:dyDescent="0.25"/>
    <row r="506" customFormat="1" ht="14.25" customHeight="1" x14ac:dyDescent="0.25"/>
    <row r="507" customFormat="1" ht="14.25" customHeight="1" x14ac:dyDescent="0.25"/>
    <row r="508" customFormat="1" ht="14.25" customHeight="1" x14ac:dyDescent="0.25"/>
    <row r="509" customFormat="1" ht="14.25" customHeight="1" x14ac:dyDescent="0.25"/>
    <row r="510" customFormat="1" ht="14.25" customHeight="1" x14ac:dyDescent="0.25"/>
    <row r="511" customFormat="1" ht="14.25" customHeight="1" x14ac:dyDescent="0.25"/>
    <row r="512" customFormat="1" ht="14.25" customHeight="1" x14ac:dyDescent="0.25"/>
    <row r="513" customFormat="1" ht="14.25" customHeight="1" x14ac:dyDescent="0.25"/>
    <row r="514" customFormat="1" ht="14.25" customHeight="1" x14ac:dyDescent="0.25"/>
    <row r="515" customFormat="1" ht="14.25" customHeight="1" x14ac:dyDescent="0.25"/>
    <row r="516" customFormat="1" ht="14.25" customHeight="1" x14ac:dyDescent="0.25"/>
    <row r="517" customFormat="1" ht="14.25" customHeight="1" x14ac:dyDescent="0.25"/>
    <row r="518" customFormat="1" ht="14.25" customHeight="1" x14ac:dyDescent="0.25"/>
    <row r="519" customFormat="1" ht="14.25" customHeight="1" x14ac:dyDescent="0.25"/>
    <row r="520" customFormat="1" ht="14.25" customHeight="1" x14ac:dyDescent="0.25"/>
    <row r="521" customFormat="1" ht="14.25" customHeight="1" x14ac:dyDescent="0.25"/>
    <row r="522" customFormat="1" ht="14.25" customHeight="1" x14ac:dyDescent="0.25"/>
    <row r="523" customFormat="1" ht="14.25" customHeight="1" x14ac:dyDescent="0.25"/>
    <row r="524" customFormat="1" ht="14.25" customHeight="1" x14ac:dyDescent="0.25"/>
    <row r="525" customFormat="1" ht="14.25" customHeight="1" x14ac:dyDescent="0.25"/>
    <row r="526" customFormat="1" ht="14.25" customHeight="1" x14ac:dyDescent="0.25"/>
    <row r="527" customFormat="1" ht="14.25" customHeight="1" x14ac:dyDescent="0.25"/>
    <row r="528" customFormat="1" ht="14.25" customHeight="1" x14ac:dyDescent="0.25"/>
    <row r="529" customFormat="1" ht="14.25" customHeight="1" x14ac:dyDescent="0.25"/>
    <row r="530" customFormat="1" ht="14.25" customHeight="1" x14ac:dyDescent="0.25"/>
    <row r="531" customFormat="1" ht="14.25" customHeight="1" x14ac:dyDescent="0.25"/>
    <row r="532" customFormat="1" ht="14.25" customHeight="1" x14ac:dyDescent="0.25"/>
    <row r="533" customFormat="1" ht="14.25" customHeight="1" x14ac:dyDescent="0.25"/>
    <row r="534" customFormat="1" ht="14.25" customHeight="1" x14ac:dyDescent="0.25"/>
    <row r="535" customFormat="1" ht="14.25" customHeight="1" x14ac:dyDescent="0.25"/>
    <row r="536" customFormat="1" ht="14.25" customHeight="1" x14ac:dyDescent="0.25"/>
    <row r="537" customFormat="1" ht="14.25" customHeight="1" x14ac:dyDescent="0.25"/>
    <row r="538" customFormat="1" ht="14.25" customHeight="1" x14ac:dyDescent="0.25"/>
    <row r="539" customFormat="1" ht="14.25" customHeight="1" x14ac:dyDescent="0.25"/>
    <row r="540" customFormat="1" ht="14.25" customHeight="1" x14ac:dyDescent="0.25"/>
    <row r="541" customFormat="1" ht="14.25" customHeight="1" x14ac:dyDescent="0.25"/>
    <row r="542" customFormat="1" ht="14.25" customHeight="1" x14ac:dyDescent="0.25"/>
    <row r="543" customFormat="1" ht="14.25" customHeight="1" x14ac:dyDescent="0.25"/>
    <row r="544" customFormat="1" ht="14.25" customHeight="1" x14ac:dyDescent="0.25"/>
    <row r="545" customFormat="1" ht="14.25" customHeight="1" x14ac:dyDescent="0.25"/>
    <row r="546" customFormat="1" ht="14.25" customHeight="1" x14ac:dyDescent="0.25"/>
    <row r="547" customFormat="1" ht="14.25" customHeight="1" x14ac:dyDescent="0.25"/>
    <row r="548" customFormat="1" ht="14.25" customHeight="1" x14ac:dyDescent="0.25"/>
    <row r="549" customFormat="1" ht="14.25" customHeight="1" x14ac:dyDescent="0.25"/>
    <row r="550" customFormat="1" ht="14.25" customHeight="1" x14ac:dyDescent="0.25"/>
    <row r="551" customFormat="1" ht="14.25" customHeight="1" x14ac:dyDescent="0.25"/>
    <row r="552" customFormat="1" ht="14.25" customHeight="1" x14ac:dyDescent="0.25"/>
    <row r="553" customFormat="1" ht="14.25" customHeight="1" x14ac:dyDescent="0.25"/>
    <row r="554" customFormat="1" ht="14.25" customHeight="1" x14ac:dyDescent="0.25"/>
    <row r="555" customFormat="1" ht="14.25" customHeight="1" x14ac:dyDescent="0.25"/>
    <row r="556" customFormat="1" ht="14.25" customHeight="1" x14ac:dyDescent="0.25"/>
    <row r="557" customFormat="1" ht="14.25" customHeight="1" x14ac:dyDescent="0.25"/>
    <row r="558" customFormat="1" ht="14.25" customHeight="1" x14ac:dyDescent="0.25"/>
    <row r="559" customFormat="1" ht="14.25" customHeight="1" x14ac:dyDescent="0.25"/>
    <row r="560" customFormat="1" ht="14.25" customHeight="1" x14ac:dyDescent="0.25"/>
    <row r="561" customFormat="1" ht="14.25" customHeight="1" x14ac:dyDescent="0.25"/>
    <row r="562" customFormat="1" ht="14.25" customHeight="1" x14ac:dyDescent="0.25"/>
    <row r="563" customFormat="1" ht="14.25" customHeight="1" x14ac:dyDescent="0.25"/>
    <row r="564" customFormat="1" ht="14.25" customHeight="1" x14ac:dyDescent="0.25"/>
    <row r="565" customFormat="1" ht="14.25" customHeight="1" x14ac:dyDescent="0.25"/>
    <row r="566" customFormat="1" ht="14.25" customHeight="1" x14ac:dyDescent="0.25"/>
    <row r="567" customFormat="1" ht="14.25" customHeight="1" x14ac:dyDescent="0.25"/>
    <row r="568" customFormat="1" ht="14.25" customHeight="1" x14ac:dyDescent="0.25"/>
    <row r="569" customFormat="1" ht="14.25" customHeight="1" x14ac:dyDescent="0.25"/>
    <row r="570" customFormat="1" ht="14.25" customHeight="1" x14ac:dyDescent="0.25"/>
    <row r="571" customFormat="1" ht="14.25" customHeight="1" x14ac:dyDescent="0.25"/>
    <row r="572" customFormat="1" ht="14.25" customHeight="1" x14ac:dyDescent="0.25"/>
    <row r="573" customFormat="1" ht="14.25" customHeight="1" x14ac:dyDescent="0.25"/>
    <row r="574" customFormat="1" ht="14.25" customHeight="1" x14ac:dyDescent="0.25"/>
    <row r="575" customFormat="1" ht="14.25" customHeight="1" x14ac:dyDescent="0.25"/>
    <row r="576" customFormat="1" ht="14.25" customHeight="1" x14ac:dyDescent="0.25"/>
    <row r="577" customFormat="1" ht="14.25" customHeight="1" x14ac:dyDescent="0.25"/>
    <row r="578" customFormat="1" ht="14.25" customHeight="1" x14ac:dyDescent="0.25"/>
    <row r="579" customFormat="1" ht="14.25" customHeight="1" x14ac:dyDescent="0.25"/>
    <row r="580" customFormat="1" ht="14.25" customHeight="1" x14ac:dyDescent="0.25"/>
    <row r="581" customFormat="1" ht="14.25" customHeight="1" x14ac:dyDescent="0.25"/>
    <row r="582" customFormat="1" ht="14.25" customHeight="1" x14ac:dyDescent="0.25"/>
    <row r="583" customFormat="1" ht="14.25" customHeight="1" x14ac:dyDescent="0.25"/>
    <row r="584" customFormat="1" ht="14.25" customHeight="1" x14ac:dyDescent="0.25"/>
    <row r="585" customFormat="1" ht="14.25" customHeight="1" x14ac:dyDescent="0.25"/>
    <row r="586" customFormat="1" ht="14.25" customHeight="1" x14ac:dyDescent="0.25"/>
    <row r="587" customFormat="1" ht="14.25" customHeight="1" x14ac:dyDescent="0.25"/>
    <row r="588" customFormat="1" ht="14.25" customHeight="1" x14ac:dyDescent="0.25"/>
    <row r="589" customFormat="1" ht="14.25" customHeight="1" x14ac:dyDescent="0.25"/>
    <row r="590" customFormat="1" ht="14.25" customHeight="1" x14ac:dyDescent="0.25"/>
    <row r="591" customFormat="1" ht="14.25" customHeight="1" x14ac:dyDescent="0.25"/>
    <row r="592" customFormat="1" ht="14.25" customHeight="1" x14ac:dyDescent="0.25"/>
    <row r="593" customFormat="1" ht="14.25" customHeight="1" x14ac:dyDescent="0.25"/>
    <row r="594" customFormat="1" ht="14.25" customHeight="1" x14ac:dyDescent="0.25"/>
    <row r="595" customFormat="1" ht="14.25" customHeight="1" x14ac:dyDescent="0.25"/>
    <row r="596" customFormat="1" ht="14.25" customHeight="1" x14ac:dyDescent="0.25"/>
    <row r="597" customFormat="1" ht="14.25" customHeight="1" x14ac:dyDescent="0.25"/>
    <row r="598" customFormat="1" ht="14.25" customHeight="1" x14ac:dyDescent="0.25"/>
    <row r="599" customFormat="1" ht="14.25" customHeight="1" x14ac:dyDescent="0.25"/>
    <row r="600" customFormat="1" ht="14.25" customHeight="1" x14ac:dyDescent="0.25"/>
    <row r="601" customFormat="1" ht="14.25" customHeight="1" x14ac:dyDescent="0.25"/>
    <row r="602" customFormat="1" ht="14.25" customHeight="1" x14ac:dyDescent="0.25"/>
    <row r="603" customFormat="1" ht="14.25" customHeight="1" x14ac:dyDescent="0.25"/>
    <row r="604" customFormat="1" ht="14.25" customHeight="1" x14ac:dyDescent="0.25"/>
    <row r="605" customFormat="1" ht="14.25" customHeight="1" x14ac:dyDescent="0.25"/>
    <row r="606" customFormat="1" ht="14.25" customHeight="1" x14ac:dyDescent="0.25"/>
    <row r="607" customFormat="1" ht="14.25" customHeight="1" x14ac:dyDescent="0.25"/>
    <row r="608" customFormat="1" ht="14.25" customHeight="1" x14ac:dyDescent="0.25"/>
    <row r="609" customFormat="1" ht="14.25" customHeight="1" x14ac:dyDescent="0.25"/>
    <row r="610" customFormat="1" ht="14.25" customHeight="1" x14ac:dyDescent="0.25"/>
    <row r="611" customFormat="1" ht="14.25" customHeight="1" x14ac:dyDescent="0.25"/>
    <row r="612" customFormat="1" ht="14.25" customHeight="1" x14ac:dyDescent="0.25"/>
    <row r="613" customFormat="1" ht="14.25" customHeight="1" x14ac:dyDescent="0.25"/>
    <row r="614" customFormat="1" ht="14.25" customHeight="1" x14ac:dyDescent="0.25"/>
    <row r="615" customFormat="1" ht="14.25" customHeight="1" x14ac:dyDescent="0.25"/>
    <row r="616" customFormat="1" ht="14.25" customHeight="1" x14ac:dyDescent="0.25"/>
    <row r="617" customFormat="1" ht="14.25" customHeight="1" x14ac:dyDescent="0.25"/>
    <row r="618" customFormat="1" ht="14.25" customHeight="1" x14ac:dyDescent="0.25"/>
    <row r="619" customFormat="1" ht="14.25" customHeight="1" x14ac:dyDescent="0.25"/>
    <row r="620" customFormat="1" ht="14.25" customHeight="1" x14ac:dyDescent="0.25"/>
    <row r="621" customFormat="1" ht="14.25" customHeight="1" x14ac:dyDescent="0.25"/>
    <row r="622" customFormat="1" ht="14.25" customHeight="1" x14ac:dyDescent="0.25"/>
    <row r="623" customFormat="1" ht="14.25" customHeight="1" x14ac:dyDescent="0.25"/>
    <row r="624" customFormat="1" ht="14.25" customHeight="1" x14ac:dyDescent="0.25"/>
    <row r="625" customFormat="1" ht="14.25" customHeight="1" x14ac:dyDescent="0.25"/>
    <row r="626" customFormat="1" ht="14.25" customHeight="1" x14ac:dyDescent="0.25"/>
    <row r="627" customFormat="1" ht="14.25" customHeight="1" x14ac:dyDescent="0.25"/>
    <row r="628" customFormat="1" ht="14.25" customHeight="1" x14ac:dyDescent="0.25"/>
    <row r="629" customFormat="1" ht="14.25" customHeight="1" x14ac:dyDescent="0.25"/>
    <row r="630" customFormat="1" ht="14.25" customHeight="1" x14ac:dyDescent="0.25"/>
    <row r="631" customFormat="1" ht="14.25" customHeight="1" x14ac:dyDescent="0.25"/>
    <row r="632" customFormat="1" ht="14.25" customHeight="1" x14ac:dyDescent="0.25"/>
    <row r="633" customFormat="1" ht="14.25" customHeight="1" x14ac:dyDescent="0.25"/>
    <row r="634" customFormat="1" ht="14.25" customHeight="1" x14ac:dyDescent="0.25"/>
    <row r="635" customFormat="1" ht="14.25" customHeight="1" x14ac:dyDescent="0.25"/>
    <row r="636" customFormat="1" ht="14.25" customHeight="1" x14ac:dyDescent="0.25"/>
    <row r="637" customFormat="1" ht="14.25" customHeight="1" x14ac:dyDescent="0.25"/>
    <row r="638" customFormat="1" ht="14.25" customHeight="1" x14ac:dyDescent="0.25"/>
    <row r="639" customFormat="1" ht="14.25" customHeight="1" x14ac:dyDescent="0.25"/>
    <row r="640" customFormat="1" ht="14.25" customHeight="1" x14ac:dyDescent="0.25"/>
    <row r="641" customFormat="1" ht="14.25" customHeight="1" x14ac:dyDescent="0.25"/>
    <row r="642" customFormat="1" ht="14.25" customHeight="1" x14ac:dyDescent="0.25"/>
    <row r="643" customFormat="1" ht="14.25" customHeight="1" x14ac:dyDescent="0.25"/>
    <row r="644" customFormat="1" ht="14.25" customHeight="1" x14ac:dyDescent="0.25"/>
    <row r="645" customFormat="1" ht="14.25" customHeight="1" x14ac:dyDescent="0.25"/>
    <row r="646" customFormat="1" ht="14.25" customHeight="1" x14ac:dyDescent="0.25"/>
    <row r="647" customFormat="1" ht="14.25" customHeight="1" x14ac:dyDescent="0.25"/>
    <row r="648" customFormat="1" ht="14.25" customHeight="1" x14ac:dyDescent="0.25"/>
    <row r="649" customFormat="1" ht="14.25" customHeight="1" x14ac:dyDescent="0.25"/>
    <row r="650" customFormat="1" ht="14.25" customHeight="1" x14ac:dyDescent="0.25"/>
    <row r="651" customFormat="1" ht="14.25" customHeight="1" x14ac:dyDescent="0.25"/>
    <row r="652" customFormat="1" ht="14.25" customHeight="1" x14ac:dyDescent="0.25"/>
    <row r="653" customFormat="1" ht="14.25" customHeight="1" x14ac:dyDescent="0.25"/>
    <row r="654" customFormat="1" ht="14.25" customHeight="1" x14ac:dyDescent="0.25"/>
    <row r="655" customFormat="1" ht="14.25" customHeight="1" x14ac:dyDescent="0.25"/>
    <row r="656" customFormat="1" ht="14.25" customHeight="1" x14ac:dyDescent="0.25"/>
    <row r="657" customFormat="1" ht="14.25" customHeight="1" x14ac:dyDescent="0.25"/>
    <row r="658" customFormat="1" ht="14.25" customHeight="1" x14ac:dyDescent="0.25"/>
    <row r="659" customFormat="1" ht="14.25" customHeight="1" x14ac:dyDescent="0.25"/>
    <row r="660" customFormat="1" ht="14.25" customHeight="1" x14ac:dyDescent="0.25"/>
    <row r="661" customFormat="1" ht="14.25" customHeight="1" x14ac:dyDescent="0.25"/>
    <row r="662" customFormat="1" ht="14.25" customHeight="1" x14ac:dyDescent="0.25"/>
    <row r="663" customFormat="1" ht="14.25" customHeight="1" x14ac:dyDescent="0.25"/>
    <row r="664" customFormat="1" ht="14.25" customHeight="1" x14ac:dyDescent="0.25"/>
    <row r="665" customFormat="1" ht="14.25" customHeight="1" x14ac:dyDescent="0.25"/>
    <row r="666" customFormat="1" ht="14.25" customHeight="1" x14ac:dyDescent="0.25"/>
    <row r="667" customFormat="1" ht="14.25" customHeight="1" x14ac:dyDescent="0.25"/>
    <row r="668" customFormat="1" ht="14.25" customHeight="1" x14ac:dyDescent="0.25"/>
    <row r="669" customFormat="1" ht="14.25" customHeight="1" x14ac:dyDescent="0.25"/>
    <row r="670" customFormat="1" ht="14.25" customHeight="1" x14ac:dyDescent="0.25"/>
    <row r="671" customFormat="1" ht="14.25" customHeight="1" x14ac:dyDescent="0.25"/>
    <row r="672" customFormat="1" ht="14.25" customHeight="1" x14ac:dyDescent="0.25"/>
    <row r="673" customFormat="1" ht="14.25" customHeight="1" x14ac:dyDescent="0.25"/>
    <row r="674" customFormat="1" ht="14.25" customHeight="1" x14ac:dyDescent="0.25"/>
    <row r="675" customFormat="1" ht="14.25" customHeight="1" x14ac:dyDescent="0.25"/>
    <row r="676" customFormat="1" ht="14.25" customHeight="1" x14ac:dyDescent="0.25"/>
    <row r="677" customFormat="1" ht="14.25" customHeight="1" x14ac:dyDescent="0.25"/>
    <row r="678" customFormat="1" ht="14.25" customHeight="1" x14ac:dyDescent="0.25"/>
    <row r="679" customFormat="1" ht="14.25" customHeight="1" x14ac:dyDescent="0.25"/>
    <row r="680" customFormat="1" ht="14.25" customHeight="1" x14ac:dyDescent="0.25"/>
    <row r="681" customFormat="1" ht="14.25" customHeight="1" x14ac:dyDescent="0.25"/>
    <row r="682" customFormat="1" ht="14.25" customHeight="1" x14ac:dyDescent="0.25"/>
    <row r="683" customFormat="1" ht="14.25" customHeight="1" x14ac:dyDescent="0.25"/>
    <row r="684" customFormat="1" ht="14.25" customHeight="1" x14ac:dyDescent="0.25"/>
    <row r="685" customFormat="1" ht="14.25" customHeight="1" x14ac:dyDescent="0.25"/>
    <row r="686" customFormat="1" ht="14.25" customHeight="1" x14ac:dyDescent="0.25"/>
    <row r="687" customFormat="1" ht="14.25" customHeight="1" x14ac:dyDescent="0.25"/>
    <row r="688" customFormat="1" ht="14.25" customHeight="1" x14ac:dyDescent="0.25"/>
    <row r="689" customFormat="1" ht="14.25" customHeight="1" x14ac:dyDescent="0.25"/>
    <row r="690" customFormat="1" ht="14.25" customHeight="1" x14ac:dyDescent="0.25"/>
    <row r="691" customFormat="1" ht="14.25" customHeight="1" x14ac:dyDescent="0.25"/>
    <row r="692" customFormat="1" ht="14.25" customHeight="1" x14ac:dyDescent="0.25"/>
    <row r="693" customFormat="1" ht="14.25" customHeight="1" x14ac:dyDescent="0.25"/>
    <row r="694" customFormat="1" ht="14.25" customHeight="1" x14ac:dyDescent="0.25"/>
    <row r="695" customFormat="1" ht="14.25" customHeight="1" x14ac:dyDescent="0.25"/>
    <row r="696" customFormat="1" ht="14.25" customHeight="1" x14ac:dyDescent="0.25"/>
    <row r="697" customFormat="1" ht="14.25" customHeight="1" x14ac:dyDescent="0.25"/>
    <row r="698" customFormat="1" ht="14.25" customHeight="1" x14ac:dyDescent="0.25"/>
    <row r="699" customFormat="1" ht="14.25" customHeight="1" x14ac:dyDescent="0.25"/>
    <row r="700" customFormat="1" ht="14.25" customHeight="1" x14ac:dyDescent="0.25"/>
    <row r="701" customFormat="1" ht="14.25" customHeight="1" x14ac:dyDescent="0.25"/>
    <row r="702" customFormat="1" ht="14.25" customHeight="1" x14ac:dyDescent="0.25"/>
    <row r="703" customFormat="1" ht="14.25" customHeight="1" x14ac:dyDescent="0.25"/>
    <row r="704" customFormat="1" ht="14.25" customHeight="1" x14ac:dyDescent="0.25"/>
    <row r="705" customFormat="1" ht="14.25" customHeight="1" x14ac:dyDescent="0.25"/>
    <row r="706" customFormat="1" ht="14.25" customHeight="1" x14ac:dyDescent="0.25"/>
    <row r="707" customFormat="1" ht="14.25" customHeight="1" x14ac:dyDescent="0.25"/>
    <row r="708" customFormat="1" ht="14.25" customHeight="1" x14ac:dyDescent="0.25"/>
    <row r="709" customFormat="1" ht="14.25" customHeight="1" x14ac:dyDescent="0.25"/>
    <row r="710" customFormat="1" ht="14.25" customHeight="1" x14ac:dyDescent="0.25"/>
    <row r="711" customFormat="1" ht="14.25" customHeight="1" x14ac:dyDescent="0.25"/>
    <row r="712" customFormat="1" ht="14.25" customHeight="1" x14ac:dyDescent="0.25"/>
    <row r="713" customFormat="1" ht="14.25" customHeight="1" x14ac:dyDescent="0.25"/>
    <row r="714" customFormat="1" ht="14.25" customHeight="1" x14ac:dyDescent="0.25"/>
    <row r="715" customFormat="1" ht="14.25" customHeight="1" x14ac:dyDescent="0.25"/>
    <row r="716" customFormat="1" ht="14.25" customHeight="1" x14ac:dyDescent="0.25"/>
    <row r="717" customFormat="1" ht="14.25" customHeight="1" x14ac:dyDescent="0.25"/>
    <row r="718" customFormat="1" ht="14.25" customHeight="1" x14ac:dyDescent="0.25"/>
    <row r="719" customFormat="1" ht="14.25" customHeight="1" x14ac:dyDescent="0.25"/>
    <row r="720" customFormat="1" ht="14.25" customHeight="1" x14ac:dyDescent="0.25"/>
    <row r="721" customFormat="1" ht="14.25" customHeight="1" x14ac:dyDescent="0.25"/>
    <row r="722" customFormat="1" ht="14.25" customHeight="1" x14ac:dyDescent="0.25"/>
    <row r="723" customFormat="1" ht="14.25" customHeight="1" x14ac:dyDescent="0.25"/>
    <row r="724" customFormat="1" ht="14.25" customHeight="1" x14ac:dyDescent="0.25"/>
    <row r="725" customFormat="1" ht="14.25" customHeight="1" x14ac:dyDescent="0.25"/>
    <row r="726" customFormat="1" ht="14.25" customHeight="1" x14ac:dyDescent="0.25"/>
    <row r="727" customFormat="1" ht="14.25" customHeight="1" x14ac:dyDescent="0.25"/>
    <row r="728" customFormat="1" ht="14.25" customHeight="1" x14ac:dyDescent="0.25"/>
    <row r="729" customFormat="1" ht="14.25" customHeight="1" x14ac:dyDescent="0.25"/>
    <row r="730" customFormat="1" ht="14.25" customHeight="1" x14ac:dyDescent="0.25"/>
    <row r="731" customFormat="1" ht="14.25" customHeight="1" x14ac:dyDescent="0.25"/>
    <row r="732" customFormat="1" ht="14.25" customHeight="1" x14ac:dyDescent="0.25"/>
    <row r="733" customFormat="1" ht="14.25" customHeight="1" x14ac:dyDescent="0.25"/>
    <row r="734" customFormat="1" ht="14.25" customHeight="1" x14ac:dyDescent="0.25"/>
    <row r="735" customFormat="1" ht="14.25" customHeight="1" x14ac:dyDescent="0.25"/>
    <row r="736" customFormat="1" ht="14.25" customHeight="1" x14ac:dyDescent="0.25"/>
    <row r="737" customFormat="1" ht="14.25" customHeight="1" x14ac:dyDescent="0.25"/>
    <row r="738" customFormat="1" ht="14.25" customHeight="1" x14ac:dyDescent="0.25"/>
    <row r="739" customFormat="1" ht="14.25" customHeight="1" x14ac:dyDescent="0.25"/>
    <row r="740" customFormat="1" ht="14.25" customHeight="1" x14ac:dyDescent="0.25"/>
    <row r="741" customFormat="1" ht="14.25" customHeight="1" x14ac:dyDescent="0.25"/>
    <row r="742" customFormat="1" ht="14.25" customHeight="1" x14ac:dyDescent="0.25"/>
    <row r="743" customFormat="1" ht="14.25" customHeight="1" x14ac:dyDescent="0.25"/>
    <row r="744" customFormat="1" ht="14.25" customHeight="1" x14ac:dyDescent="0.25"/>
    <row r="745" customFormat="1" ht="14.25" customHeight="1" x14ac:dyDescent="0.25"/>
    <row r="746" customFormat="1" ht="14.25" customHeight="1" x14ac:dyDescent="0.25"/>
    <row r="747" customFormat="1" ht="14.25" customHeight="1" x14ac:dyDescent="0.25"/>
    <row r="748" customFormat="1" ht="14.25" customHeight="1" x14ac:dyDescent="0.25"/>
    <row r="749" customFormat="1" ht="14.25" customHeight="1" x14ac:dyDescent="0.25"/>
    <row r="750" customFormat="1" ht="14.25" customHeight="1" x14ac:dyDescent="0.25"/>
    <row r="751" customFormat="1" ht="14.25" customHeight="1" x14ac:dyDescent="0.25"/>
    <row r="752" customFormat="1" ht="14.25" customHeight="1" x14ac:dyDescent="0.25"/>
    <row r="753" customFormat="1" ht="14.25" customHeight="1" x14ac:dyDescent="0.25"/>
    <row r="754" customFormat="1" ht="14.25" customHeight="1" x14ac:dyDescent="0.25"/>
    <row r="755" customFormat="1" ht="14.25" customHeight="1" x14ac:dyDescent="0.25"/>
    <row r="756" customFormat="1" ht="14.25" customHeight="1" x14ac:dyDescent="0.25"/>
    <row r="757" customFormat="1" ht="14.25" customHeight="1" x14ac:dyDescent="0.25"/>
    <row r="758" customFormat="1" ht="14.25" customHeight="1" x14ac:dyDescent="0.25"/>
    <row r="759" customFormat="1" ht="14.25" customHeight="1" x14ac:dyDescent="0.25"/>
    <row r="760" customFormat="1" ht="14.25" customHeight="1" x14ac:dyDescent="0.25"/>
    <row r="761" customFormat="1" ht="14.25" customHeight="1" x14ac:dyDescent="0.25"/>
    <row r="762" customFormat="1" ht="14.25" customHeight="1" x14ac:dyDescent="0.25"/>
    <row r="763" customFormat="1" ht="14.25" customHeight="1" x14ac:dyDescent="0.25"/>
    <row r="764" customFormat="1" ht="14.25" customHeight="1" x14ac:dyDescent="0.25"/>
    <row r="765" customFormat="1" ht="14.25" customHeight="1" x14ac:dyDescent="0.25"/>
    <row r="766" customFormat="1" ht="14.25" customHeight="1" x14ac:dyDescent="0.25"/>
    <row r="767" customFormat="1" ht="14.25" customHeight="1" x14ac:dyDescent="0.25"/>
    <row r="768" customFormat="1" ht="14.25" customHeight="1" x14ac:dyDescent="0.25"/>
    <row r="769" customFormat="1" ht="14.25" customHeight="1" x14ac:dyDescent="0.25"/>
    <row r="770" customFormat="1" ht="14.25" customHeight="1" x14ac:dyDescent="0.25"/>
    <row r="771" customFormat="1" ht="14.25" customHeight="1" x14ac:dyDescent="0.25"/>
    <row r="772" customFormat="1" ht="14.25" customHeight="1" x14ac:dyDescent="0.25"/>
    <row r="773" customFormat="1" ht="14.25" customHeight="1" x14ac:dyDescent="0.25"/>
    <row r="774" customFormat="1" ht="14.25" customHeight="1" x14ac:dyDescent="0.25"/>
    <row r="775" customFormat="1" ht="14.25" customHeight="1" x14ac:dyDescent="0.25"/>
    <row r="776" customFormat="1" ht="14.25" customHeight="1" x14ac:dyDescent="0.25"/>
    <row r="777" customFormat="1" ht="14.25" customHeight="1" x14ac:dyDescent="0.25"/>
    <row r="778" customFormat="1" ht="14.25" customHeight="1" x14ac:dyDescent="0.25"/>
    <row r="779" customFormat="1" ht="14.25" customHeight="1" x14ac:dyDescent="0.25"/>
    <row r="780" customFormat="1" ht="14.25" customHeight="1" x14ac:dyDescent="0.25"/>
    <row r="781" customFormat="1" ht="14.25" customHeight="1" x14ac:dyDescent="0.25"/>
    <row r="782" customFormat="1" ht="14.25" customHeight="1" x14ac:dyDescent="0.25"/>
    <row r="783" customFormat="1" ht="14.25" customHeight="1" x14ac:dyDescent="0.25"/>
    <row r="784" customFormat="1" ht="14.25" customHeight="1" x14ac:dyDescent="0.25"/>
    <row r="785" customFormat="1" ht="14.25" customHeight="1" x14ac:dyDescent="0.25"/>
    <row r="786" customFormat="1" ht="14.25" customHeight="1" x14ac:dyDescent="0.25"/>
    <row r="787" customFormat="1" ht="14.25" customHeight="1" x14ac:dyDescent="0.25"/>
    <row r="788" customFormat="1" ht="14.25" customHeight="1" x14ac:dyDescent="0.25"/>
    <row r="789" customFormat="1" ht="14.25" customHeight="1" x14ac:dyDescent="0.25"/>
    <row r="790" customFormat="1" ht="14.25" customHeight="1" x14ac:dyDescent="0.25"/>
    <row r="791" customFormat="1" ht="14.25" customHeight="1" x14ac:dyDescent="0.25"/>
    <row r="792" customFormat="1" ht="14.25" customHeight="1" x14ac:dyDescent="0.25"/>
    <row r="793" customFormat="1" ht="14.25" customHeight="1" x14ac:dyDescent="0.25"/>
    <row r="794" customFormat="1" ht="14.25" customHeight="1" x14ac:dyDescent="0.25"/>
    <row r="795" customFormat="1" ht="14.25" customHeight="1" x14ac:dyDescent="0.25"/>
    <row r="796" customFormat="1" ht="14.25" customHeight="1" x14ac:dyDescent="0.25"/>
    <row r="797" customFormat="1" ht="14.25" customHeight="1" x14ac:dyDescent="0.25"/>
    <row r="798" customFormat="1" ht="14.25" customHeight="1" x14ac:dyDescent="0.25"/>
    <row r="799" customFormat="1" ht="14.25" customHeight="1" x14ac:dyDescent="0.25"/>
    <row r="800" customFormat="1" ht="14.25" customHeight="1" x14ac:dyDescent="0.25"/>
    <row r="801" customFormat="1" ht="14.25" customHeight="1" x14ac:dyDescent="0.25"/>
    <row r="802" customFormat="1" ht="14.25" customHeight="1" x14ac:dyDescent="0.25"/>
    <row r="803" customFormat="1" ht="14.25" customHeight="1" x14ac:dyDescent="0.25"/>
    <row r="804" customFormat="1" ht="14.25" customHeight="1" x14ac:dyDescent="0.25"/>
    <row r="805" customFormat="1" ht="14.25" customHeight="1" x14ac:dyDescent="0.25"/>
    <row r="806" customFormat="1" ht="14.25" customHeight="1" x14ac:dyDescent="0.25"/>
    <row r="807" customFormat="1" ht="14.25" customHeight="1" x14ac:dyDescent="0.25"/>
    <row r="808" customFormat="1" ht="14.25" customHeight="1" x14ac:dyDescent="0.25"/>
    <row r="809" customFormat="1" ht="14.25" customHeight="1" x14ac:dyDescent="0.25"/>
    <row r="810" customFormat="1" ht="14.25" customHeight="1" x14ac:dyDescent="0.25"/>
    <row r="811" customFormat="1" ht="14.25" customHeight="1" x14ac:dyDescent="0.25"/>
    <row r="812" customFormat="1" ht="14.25" customHeight="1" x14ac:dyDescent="0.25"/>
    <row r="813" customFormat="1" ht="14.25" customHeight="1" x14ac:dyDescent="0.25"/>
    <row r="814" customFormat="1" ht="14.25" customHeight="1" x14ac:dyDescent="0.25"/>
    <row r="815" customFormat="1" ht="14.25" customHeight="1" x14ac:dyDescent="0.25"/>
    <row r="816" customFormat="1" ht="14.25" customHeight="1" x14ac:dyDescent="0.25"/>
    <row r="817" customFormat="1" ht="14.25" customHeight="1" x14ac:dyDescent="0.25"/>
    <row r="818" customFormat="1" ht="14.25" customHeight="1" x14ac:dyDescent="0.25"/>
    <row r="819" customFormat="1" ht="14.25" customHeight="1" x14ac:dyDescent="0.25"/>
    <row r="820" customFormat="1" ht="14.25" customHeight="1" x14ac:dyDescent="0.25"/>
    <row r="821" customFormat="1" ht="14.25" customHeight="1" x14ac:dyDescent="0.25"/>
    <row r="822" customFormat="1" ht="14.25" customHeight="1" x14ac:dyDescent="0.25"/>
    <row r="823" customFormat="1" ht="14.25" customHeight="1" x14ac:dyDescent="0.25"/>
    <row r="824" customFormat="1" ht="14.25" customHeight="1" x14ac:dyDescent="0.25"/>
    <row r="825" customFormat="1" ht="14.25" customHeight="1" x14ac:dyDescent="0.25"/>
    <row r="826" customFormat="1" ht="14.25" customHeight="1" x14ac:dyDescent="0.25"/>
    <row r="827" customFormat="1" ht="14.25" customHeight="1" x14ac:dyDescent="0.25"/>
    <row r="828" customFormat="1" ht="14.25" customHeight="1" x14ac:dyDescent="0.25"/>
    <row r="829" customFormat="1" ht="14.25" customHeight="1" x14ac:dyDescent="0.25"/>
    <row r="830" customFormat="1" ht="14.25" customHeight="1" x14ac:dyDescent="0.25"/>
    <row r="831" customFormat="1" ht="14.25" customHeight="1" x14ac:dyDescent="0.25"/>
    <row r="832" customFormat="1" ht="14.25" customHeight="1" x14ac:dyDescent="0.25"/>
    <row r="833" customFormat="1" ht="14.25" customHeight="1" x14ac:dyDescent="0.25"/>
    <row r="834" customFormat="1" ht="14.25" customHeight="1" x14ac:dyDescent="0.25"/>
    <row r="835" customFormat="1" ht="14.25" customHeight="1" x14ac:dyDescent="0.25"/>
    <row r="836" customFormat="1" ht="14.25" customHeight="1" x14ac:dyDescent="0.25"/>
    <row r="837" customFormat="1" ht="14.25" customHeight="1" x14ac:dyDescent="0.25"/>
    <row r="838" customFormat="1" ht="14.25" customHeight="1" x14ac:dyDescent="0.25"/>
    <row r="839" customFormat="1" ht="14.25" customHeight="1" x14ac:dyDescent="0.25"/>
    <row r="840" customFormat="1" ht="14.25" customHeight="1" x14ac:dyDescent="0.25"/>
    <row r="841" customFormat="1" ht="14.25" customHeight="1" x14ac:dyDescent="0.25"/>
    <row r="842" customFormat="1" ht="14.25" customHeight="1" x14ac:dyDescent="0.25"/>
    <row r="843" customFormat="1" ht="14.25" customHeight="1" x14ac:dyDescent="0.25"/>
    <row r="844" customFormat="1" ht="14.25" customHeight="1" x14ac:dyDescent="0.25"/>
    <row r="845" customFormat="1" ht="14.25" customHeight="1" x14ac:dyDescent="0.25"/>
    <row r="846" customFormat="1" ht="14.25" customHeight="1" x14ac:dyDescent="0.25"/>
    <row r="847" customFormat="1" ht="14.25" customHeight="1" x14ac:dyDescent="0.25"/>
    <row r="848" customFormat="1" ht="14.25" customHeight="1" x14ac:dyDescent="0.25"/>
    <row r="849" customFormat="1" ht="14.25" customHeight="1" x14ac:dyDescent="0.25"/>
    <row r="850" customFormat="1" ht="14.25" customHeight="1" x14ac:dyDescent="0.25"/>
    <row r="851" customFormat="1" ht="14.25" customHeight="1" x14ac:dyDescent="0.25"/>
    <row r="852" customFormat="1" ht="14.25" customHeight="1" x14ac:dyDescent="0.25"/>
    <row r="853" customFormat="1" ht="14.25" customHeight="1" x14ac:dyDescent="0.25"/>
    <row r="854" customFormat="1" ht="14.25" customHeight="1" x14ac:dyDescent="0.25"/>
    <row r="855" customFormat="1" ht="14.25" customHeight="1" x14ac:dyDescent="0.25"/>
    <row r="856" customFormat="1" ht="14.25" customHeight="1" x14ac:dyDescent="0.25"/>
    <row r="857" customFormat="1" ht="14.25" customHeight="1" x14ac:dyDescent="0.25"/>
    <row r="858" customFormat="1" ht="14.25" customHeight="1" x14ac:dyDescent="0.25"/>
    <row r="859" customFormat="1" ht="14.25" customHeight="1" x14ac:dyDescent="0.25"/>
    <row r="860" customFormat="1" ht="14.25" customHeight="1" x14ac:dyDescent="0.25"/>
    <row r="861" customFormat="1" ht="14.25" customHeight="1" x14ac:dyDescent="0.25"/>
    <row r="862" customFormat="1" ht="14.25" customHeight="1" x14ac:dyDescent="0.25"/>
    <row r="863" customFormat="1" ht="14.25" customHeight="1" x14ac:dyDescent="0.25"/>
    <row r="864" customFormat="1" ht="14.25" customHeight="1" x14ac:dyDescent="0.25"/>
    <row r="865" customFormat="1" ht="14.25" customHeight="1" x14ac:dyDescent="0.25"/>
    <row r="866" customFormat="1" ht="14.25" customHeight="1" x14ac:dyDescent="0.25"/>
    <row r="867" customFormat="1" ht="14.25" customHeight="1" x14ac:dyDescent="0.25"/>
    <row r="868" customFormat="1" ht="14.25" customHeight="1" x14ac:dyDescent="0.25"/>
    <row r="869" customFormat="1" ht="14.25" customHeight="1" x14ac:dyDescent="0.25"/>
    <row r="870" customFormat="1" ht="14.25" customHeight="1" x14ac:dyDescent="0.25"/>
    <row r="871" customFormat="1" ht="14.25" customHeight="1" x14ac:dyDescent="0.25"/>
    <row r="872" customFormat="1" ht="14.25" customHeight="1" x14ac:dyDescent="0.25"/>
    <row r="873" customFormat="1" ht="14.25" customHeight="1" x14ac:dyDescent="0.25"/>
    <row r="874" customFormat="1" ht="14.25" customHeight="1" x14ac:dyDescent="0.25"/>
    <row r="875" customFormat="1" ht="14.25" customHeight="1" x14ac:dyDescent="0.25"/>
    <row r="876" customFormat="1" ht="14.25" customHeight="1" x14ac:dyDescent="0.25"/>
    <row r="877" customFormat="1" ht="14.25" customHeight="1" x14ac:dyDescent="0.25"/>
    <row r="878" customFormat="1" ht="14.25" customHeight="1" x14ac:dyDescent="0.25"/>
    <row r="879" customFormat="1" ht="14.25" customHeight="1" x14ac:dyDescent="0.25"/>
    <row r="880" customFormat="1" ht="14.25" customHeight="1" x14ac:dyDescent="0.25"/>
    <row r="881" customFormat="1" ht="14.25" customHeight="1" x14ac:dyDescent="0.25"/>
    <row r="882" customFormat="1" ht="14.25" customHeight="1" x14ac:dyDescent="0.25"/>
    <row r="883" customFormat="1" ht="14.25" customHeight="1" x14ac:dyDescent="0.25"/>
    <row r="884" customFormat="1" ht="14.25" customHeight="1" x14ac:dyDescent="0.25"/>
    <row r="885" customFormat="1" ht="14.25" customHeight="1" x14ac:dyDescent="0.25"/>
    <row r="886" customFormat="1" ht="14.25" customHeight="1" x14ac:dyDescent="0.25"/>
    <row r="887" customFormat="1" ht="14.25" customHeight="1" x14ac:dyDescent="0.25"/>
    <row r="888" customFormat="1" ht="14.25" customHeight="1" x14ac:dyDescent="0.25"/>
    <row r="889" customFormat="1" ht="14.25" customHeight="1" x14ac:dyDescent="0.25"/>
    <row r="890" customFormat="1" ht="14.25" customHeight="1" x14ac:dyDescent="0.25"/>
    <row r="891" customFormat="1" ht="14.25" customHeight="1" x14ac:dyDescent="0.25"/>
    <row r="892" customFormat="1" ht="14.25" customHeight="1" x14ac:dyDescent="0.25"/>
    <row r="893" customFormat="1" ht="14.25" customHeight="1" x14ac:dyDescent="0.25"/>
    <row r="894" customFormat="1" ht="14.25" customHeight="1" x14ac:dyDescent="0.25"/>
    <row r="895" customFormat="1" ht="14.25" customHeight="1" x14ac:dyDescent="0.25"/>
    <row r="896" customFormat="1" ht="14.25" customHeight="1" x14ac:dyDescent="0.25"/>
    <row r="897" customFormat="1" ht="14.25" customHeight="1" x14ac:dyDescent="0.25"/>
    <row r="898" customFormat="1" ht="14.25" customHeight="1" x14ac:dyDescent="0.25"/>
    <row r="899" customFormat="1" ht="14.25" customHeight="1" x14ac:dyDescent="0.25"/>
    <row r="900" customFormat="1" ht="14.25" customHeight="1" x14ac:dyDescent="0.25"/>
    <row r="901" customFormat="1" ht="14.25" customHeight="1" x14ac:dyDescent="0.25"/>
    <row r="902" customFormat="1" ht="14.25" customHeight="1" x14ac:dyDescent="0.25"/>
    <row r="903" customFormat="1" ht="14.25" customHeight="1" x14ac:dyDescent="0.25"/>
    <row r="904" customFormat="1" ht="14.25" customHeight="1" x14ac:dyDescent="0.25"/>
    <row r="905" customFormat="1" ht="14.25" customHeight="1" x14ac:dyDescent="0.25"/>
    <row r="906" customFormat="1" ht="14.25" customHeight="1" x14ac:dyDescent="0.25"/>
    <row r="907" customFormat="1" ht="14.25" customHeight="1" x14ac:dyDescent="0.25"/>
    <row r="908" customFormat="1" ht="14.25" customHeight="1" x14ac:dyDescent="0.25"/>
    <row r="909" customFormat="1" ht="14.25" customHeight="1" x14ac:dyDescent="0.25"/>
    <row r="910" customFormat="1" ht="14.25" customHeight="1" x14ac:dyDescent="0.25"/>
    <row r="911" customFormat="1" ht="14.25" customHeight="1" x14ac:dyDescent="0.25"/>
    <row r="912" customFormat="1" ht="14.25" customHeight="1" x14ac:dyDescent="0.25"/>
    <row r="913" customFormat="1" ht="14.25" customHeight="1" x14ac:dyDescent="0.25"/>
    <row r="914" customFormat="1" ht="14.25" customHeight="1" x14ac:dyDescent="0.25"/>
    <row r="915" customFormat="1" ht="14.25" customHeight="1" x14ac:dyDescent="0.25"/>
    <row r="916" customFormat="1" ht="14.25" customHeight="1" x14ac:dyDescent="0.25"/>
    <row r="917" customFormat="1" ht="14.25" customHeight="1" x14ac:dyDescent="0.25"/>
    <row r="918" customFormat="1" ht="14.25" customHeight="1" x14ac:dyDescent="0.25"/>
    <row r="919" customFormat="1" ht="14.25" customHeight="1" x14ac:dyDescent="0.25"/>
    <row r="920" customFormat="1" ht="14.25" customHeight="1" x14ac:dyDescent="0.25"/>
    <row r="921" customFormat="1" ht="14.25" customHeight="1" x14ac:dyDescent="0.25"/>
    <row r="922" customFormat="1" ht="14.25" customHeight="1" x14ac:dyDescent="0.25"/>
    <row r="923" customFormat="1" ht="14.25" customHeight="1" x14ac:dyDescent="0.25"/>
    <row r="924" customFormat="1" ht="14.25" customHeight="1" x14ac:dyDescent="0.25"/>
    <row r="925" customFormat="1" ht="14.25" customHeight="1" x14ac:dyDescent="0.25"/>
    <row r="926" customFormat="1" ht="14.25" customHeight="1" x14ac:dyDescent="0.25"/>
    <row r="927" customFormat="1" ht="14.25" customHeight="1" x14ac:dyDescent="0.25"/>
    <row r="928" customFormat="1" ht="14.25" customHeight="1" x14ac:dyDescent="0.25"/>
    <row r="929" customFormat="1" ht="14.25" customHeight="1" x14ac:dyDescent="0.25"/>
    <row r="930" customFormat="1" ht="14.25" customHeight="1" x14ac:dyDescent="0.25"/>
    <row r="931" customFormat="1" ht="14.25" customHeight="1" x14ac:dyDescent="0.25"/>
    <row r="932" customFormat="1" ht="14.25" customHeight="1" x14ac:dyDescent="0.25"/>
    <row r="933" customFormat="1" ht="14.25" customHeight="1" x14ac:dyDescent="0.25"/>
    <row r="934" customFormat="1" ht="14.25" customHeight="1" x14ac:dyDescent="0.25"/>
    <row r="935" customFormat="1" ht="14.25" customHeight="1" x14ac:dyDescent="0.25"/>
    <row r="936" customFormat="1" ht="14.25" customHeight="1" x14ac:dyDescent="0.25"/>
    <row r="937" customFormat="1" ht="14.25" customHeight="1" x14ac:dyDescent="0.25"/>
    <row r="938" customFormat="1" ht="14.25" customHeight="1" x14ac:dyDescent="0.25"/>
    <row r="939" customFormat="1" ht="14.25" customHeight="1" x14ac:dyDescent="0.25"/>
    <row r="940" customFormat="1" ht="14.25" customHeight="1" x14ac:dyDescent="0.25"/>
    <row r="941" customFormat="1" ht="14.25" customHeight="1" x14ac:dyDescent="0.25"/>
    <row r="942" customFormat="1" ht="14.25" customHeight="1" x14ac:dyDescent="0.25"/>
    <row r="943" customFormat="1" ht="14.25" customHeight="1" x14ac:dyDescent="0.25"/>
    <row r="944" customFormat="1" ht="14.25" customHeight="1" x14ac:dyDescent="0.25"/>
    <row r="945" customFormat="1" ht="14.25" customHeight="1" x14ac:dyDescent="0.25"/>
    <row r="946" customFormat="1" ht="14.25" customHeight="1" x14ac:dyDescent="0.25"/>
    <row r="947" customFormat="1" ht="14.25" customHeight="1" x14ac:dyDescent="0.25"/>
    <row r="948" customFormat="1" ht="14.25" customHeight="1" x14ac:dyDescent="0.25"/>
    <row r="949" customFormat="1" ht="14.25" customHeight="1" x14ac:dyDescent="0.25"/>
    <row r="950" customFormat="1" ht="14.25" customHeight="1" x14ac:dyDescent="0.25"/>
    <row r="951" customFormat="1" ht="14.25" customHeight="1" x14ac:dyDescent="0.25"/>
    <row r="952" customFormat="1" ht="14.25" customHeight="1" x14ac:dyDescent="0.25"/>
    <row r="953" customFormat="1" ht="14.25" customHeight="1" x14ac:dyDescent="0.25"/>
    <row r="954" customFormat="1" ht="14.25" customHeight="1" x14ac:dyDescent="0.25"/>
    <row r="955" customFormat="1" ht="14.25" customHeight="1" x14ac:dyDescent="0.25"/>
    <row r="956" customFormat="1" ht="14.25" customHeight="1" x14ac:dyDescent="0.25"/>
    <row r="957" customFormat="1" ht="14.25" customHeight="1" x14ac:dyDescent="0.25"/>
    <row r="958" customFormat="1" ht="14.25" customHeight="1" x14ac:dyDescent="0.25"/>
    <row r="959" customFormat="1" ht="14.25" customHeight="1" x14ac:dyDescent="0.25"/>
    <row r="960" customFormat="1" ht="14.25" customHeight="1" x14ac:dyDescent="0.25"/>
    <row r="961" customFormat="1" ht="14.25" customHeight="1" x14ac:dyDescent="0.25"/>
    <row r="962" customFormat="1" ht="14.25" customHeight="1" x14ac:dyDescent="0.25"/>
    <row r="963" customFormat="1" ht="14.25" customHeight="1" x14ac:dyDescent="0.25"/>
    <row r="964" customFormat="1" ht="14.25" customHeight="1" x14ac:dyDescent="0.25"/>
    <row r="965" customFormat="1" ht="14.25" customHeight="1" x14ac:dyDescent="0.25"/>
    <row r="966" customFormat="1" ht="14.25" customHeight="1" x14ac:dyDescent="0.25"/>
    <row r="967" customFormat="1" ht="14.25" customHeight="1" x14ac:dyDescent="0.25"/>
    <row r="968" customFormat="1" ht="14.25" customHeight="1" x14ac:dyDescent="0.25"/>
    <row r="969" customFormat="1" ht="14.25" customHeight="1" x14ac:dyDescent="0.25"/>
    <row r="970" customFormat="1" ht="14.25" customHeight="1" x14ac:dyDescent="0.25"/>
    <row r="971" customFormat="1" ht="14.25" customHeight="1" x14ac:dyDescent="0.25"/>
    <row r="972" customFormat="1" ht="14.25" customHeight="1" x14ac:dyDescent="0.25"/>
    <row r="973" customFormat="1" ht="14.25" customHeight="1" x14ac:dyDescent="0.25"/>
    <row r="974" customFormat="1" ht="14.25" customHeight="1" x14ac:dyDescent="0.25"/>
    <row r="975" customFormat="1" ht="14.25" customHeight="1" x14ac:dyDescent="0.25"/>
    <row r="976" customFormat="1" ht="14.25" customHeight="1" x14ac:dyDescent="0.25"/>
    <row r="977" customFormat="1" ht="14.25" customHeight="1" x14ac:dyDescent="0.25"/>
    <row r="978" customFormat="1" ht="14.25" customHeight="1" x14ac:dyDescent="0.25"/>
    <row r="979" customFormat="1" ht="14.25" customHeight="1" x14ac:dyDescent="0.25"/>
    <row r="980" customFormat="1" ht="14.25" customHeight="1" x14ac:dyDescent="0.25"/>
    <row r="981" customFormat="1" ht="14.25" customHeight="1" x14ac:dyDescent="0.25"/>
    <row r="982" customFormat="1" ht="14.25" customHeight="1" x14ac:dyDescent="0.25"/>
    <row r="983" customFormat="1" ht="14.25" customHeight="1" x14ac:dyDescent="0.25"/>
    <row r="984" customFormat="1" ht="14.25" customHeight="1" x14ac:dyDescent="0.25"/>
    <row r="985" customFormat="1" ht="14.25" customHeight="1" x14ac:dyDescent="0.25"/>
    <row r="986" customFormat="1" ht="14.25" customHeight="1" x14ac:dyDescent="0.25"/>
    <row r="987" customFormat="1" ht="14.25" customHeight="1" x14ac:dyDescent="0.25"/>
    <row r="988" customFormat="1" ht="14.25" customHeight="1" x14ac:dyDescent="0.25"/>
    <row r="989" customFormat="1" ht="14.25" customHeight="1" x14ac:dyDescent="0.25"/>
    <row r="990" customFormat="1" ht="14.25" customHeight="1" x14ac:dyDescent="0.25"/>
    <row r="991" customFormat="1" ht="14.25" customHeight="1" x14ac:dyDescent="0.25"/>
    <row r="992" customFormat="1" ht="14.25" customHeight="1" x14ac:dyDescent="0.25"/>
    <row r="993" customFormat="1" ht="14.25" customHeight="1" x14ac:dyDescent="0.25"/>
    <row r="994" customFormat="1" ht="14.25" customHeight="1" x14ac:dyDescent="0.25"/>
    <row r="995" customFormat="1" ht="14.25" customHeight="1" x14ac:dyDescent="0.25"/>
    <row r="996" customFormat="1" ht="14.25" customHeight="1" x14ac:dyDescent="0.25"/>
    <row r="997" customFormat="1" ht="14.25" customHeight="1" x14ac:dyDescent="0.25"/>
    <row r="998" customFormat="1" ht="14.25" customHeight="1" x14ac:dyDescent="0.25"/>
    <row r="999" customFormat="1" ht="14.25" customHeight="1" x14ac:dyDescent="0.25"/>
    <row r="1000" customFormat="1" ht="14.25" customHeight="1" x14ac:dyDescent="0.25"/>
  </sheetData>
  <sheetProtection algorithmName="SHA-512" hashValue="jvOZJuh/i6e7z3wHv0NWolVMCTv4m2jMXkoK33LBQEYkDtLD9bAO+qkdDclgJo0T1GsMLm9Hp3rhnvSeeu91rQ==" saltValue="S/LMXwURKFGCNSh+c5Mnyw==" spinCount="100000" sheet="1" objects="1" scenarios="1" selectLockedCells="1"/>
  <mergeCells count="16">
    <mergeCell ref="A1:K1"/>
    <mergeCell ref="A2:K2"/>
    <mergeCell ref="A3:A5"/>
    <mergeCell ref="B3:B5"/>
    <mergeCell ref="C3:C5"/>
    <mergeCell ref="D3:D5"/>
    <mergeCell ref="E3:E5"/>
    <mergeCell ref="F3:F5"/>
    <mergeCell ref="G3:G5"/>
    <mergeCell ref="H3:H5"/>
    <mergeCell ref="A31:E31"/>
    <mergeCell ref="G31:K31"/>
    <mergeCell ref="I3:I5"/>
    <mergeCell ref="J3:J5"/>
    <mergeCell ref="K3:K5"/>
    <mergeCell ref="A30:E30"/>
  </mergeCells>
  <dataValidations count="2">
    <dataValidation allowBlank="1" showInputMessage="1" showErrorMessage="1" promptTitle="Znesek posojila na ta zahtevek" prompt="Višina zaprošenega posojila, ki se veže na ta zahtevek (vpišite ustrezen znesek zaprošenega posojila po zahtevku)" sqref="K6:K29" xr:uid="{25400EFE-846D-47CB-9C93-0F2D51DC5A3E}"/>
    <dataValidation allowBlank="1" showInputMessage="1" showErrorMessage="1" prompt="tudi avansi, predplačila,..." sqref="G6:G29" xr:uid="{B28C5DE8-BD70-4C95-9531-ED30FC255BCE}"/>
  </dataValidations>
  <pageMargins left="0.7" right="0.7" top="0.75" bottom="0.75" header="0.3" footer="0.3"/>
  <pageSetup paperSize="9" scale="6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Klikni na puščico in izberi iz spustnega seznama" xr:uid="{DC87AF23-D147-466F-92F7-A3A739636823}">
          <x14:formula1>
            <xm:f>List1!$N$7:$N$9</xm:f>
          </x14:formula1>
          <xm:sqref>E6:E29</xm:sqref>
        </x14:dataValidation>
        <x14:dataValidation type="list" allowBlank="1" showInputMessage="1" showErrorMessage="1" prompt="Kliknite na puščico in izberite iz spostnega seznama" xr:uid="{1B31466D-23D8-4C34-815C-AAA4B10BA583}">
          <x14:formula1>
            <xm:f>List1!$N$1:$N$2</xm:f>
          </x14:formula1>
          <xm:sqref>J6:J29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86D02-FE2E-406B-A861-A86109373F93}">
  <sheetPr>
    <tabColor rgb="FF649981"/>
    <pageSetUpPr fitToPage="1"/>
  </sheetPr>
  <dimension ref="A1:AB24"/>
  <sheetViews>
    <sheetView view="pageBreakPreview" zoomScaleNormal="100" zoomScaleSheetLayoutView="100" workbookViewId="0">
      <pane xSplit="5" ySplit="3" topLeftCell="F4" activePane="bottomRight" state="frozen"/>
      <selection pane="topRight" activeCell="F1" sqref="F1"/>
      <selection pane="bottomLeft" activeCell="A4" sqref="A4"/>
      <selection pane="bottomRight" activeCell="G4" sqref="G4:L6"/>
    </sheetView>
  </sheetViews>
  <sheetFormatPr defaultRowHeight="15" x14ac:dyDescent="0.25"/>
  <cols>
    <col min="1" max="4" width="9.140625" style="196"/>
    <col min="5" max="5" width="30.28515625" style="196" customWidth="1"/>
    <col min="6" max="6" width="27" style="196" customWidth="1"/>
    <col min="7" max="7" width="18.7109375" style="196" customWidth="1"/>
    <col min="8" max="11" width="9.140625" style="196"/>
    <col min="12" max="12" width="36.42578125" style="196" customWidth="1"/>
    <col min="13" max="16384" width="9.140625" style="196"/>
  </cols>
  <sheetData>
    <row r="1" spans="1:28" ht="39.950000000000003" customHeight="1" x14ac:dyDescent="0.25">
      <c r="A1" s="414" t="s">
        <v>127</v>
      </c>
      <c r="B1" s="415"/>
      <c r="C1" s="415"/>
      <c r="D1" s="415"/>
      <c r="E1" s="415"/>
      <c r="F1" s="415"/>
      <c r="G1" s="415"/>
      <c r="H1" s="415"/>
      <c r="I1" s="415"/>
      <c r="J1" s="415"/>
      <c r="K1" s="415"/>
      <c r="L1" s="415"/>
    </row>
    <row r="2" spans="1:28" s="185" customFormat="1" ht="39" customHeight="1" x14ac:dyDescent="0.25">
      <c r="A2" s="427" t="s">
        <v>128</v>
      </c>
      <c r="B2" s="427"/>
      <c r="C2" s="427"/>
      <c r="D2" s="427"/>
      <c r="E2" s="428"/>
      <c r="F2" s="428"/>
      <c r="G2" s="428"/>
      <c r="H2" s="428"/>
      <c r="I2" s="428"/>
      <c r="J2" s="428"/>
      <c r="K2" s="428"/>
      <c r="L2" s="428"/>
    </row>
    <row r="3" spans="1:28" s="185" customFormat="1" ht="91.5" customHeight="1" x14ac:dyDescent="0.25">
      <c r="A3" s="365" t="s">
        <v>129</v>
      </c>
      <c r="B3" s="411"/>
      <c r="C3" s="411"/>
      <c r="D3" s="411"/>
      <c r="E3" s="366"/>
      <c r="F3" s="25" t="s">
        <v>130</v>
      </c>
      <c r="G3" s="365" t="s">
        <v>131</v>
      </c>
      <c r="H3" s="411"/>
      <c r="I3" s="411"/>
      <c r="J3" s="411"/>
      <c r="K3" s="411"/>
      <c r="L3" s="366"/>
      <c r="M3" s="26"/>
      <c r="N3" s="197"/>
      <c r="O3" s="197"/>
    </row>
    <row r="4" spans="1:28" s="185" customFormat="1" ht="50.1" customHeight="1" x14ac:dyDescent="0.25">
      <c r="A4" s="399" t="s">
        <v>132</v>
      </c>
      <c r="B4" s="400"/>
      <c r="C4" s="400"/>
      <c r="D4" s="400"/>
      <c r="E4" s="401"/>
      <c r="F4" s="416"/>
      <c r="G4" s="418"/>
      <c r="H4" s="419"/>
      <c r="I4" s="419"/>
      <c r="J4" s="419"/>
      <c r="K4" s="419"/>
      <c r="L4" s="420"/>
    </row>
    <row r="5" spans="1:28" s="185" customFormat="1" ht="50.1" customHeight="1" x14ac:dyDescent="0.25">
      <c r="A5" s="402"/>
      <c r="B5" s="403"/>
      <c r="C5" s="403"/>
      <c r="D5" s="403"/>
      <c r="E5" s="404"/>
      <c r="F5" s="429"/>
      <c r="G5" s="421"/>
      <c r="H5" s="422"/>
      <c r="I5" s="422"/>
      <c r="J5" s="422"/>
      <c r="K5" s="422"/>
      <c r="L5" s="423"/>
    </row>
    <row r="6" spans="1:28" s="185" customFormat="1" ht="50.1" customHeight="1" x14ac:dyDescent="0.25">
      <c r="A6" s="405"/>
      <c r="B6" s="406"/>
      <c r="C6" s="406"/>
      <c r="D6" s="406"/>
      <c r="E6" s="407"/>
      <c r="F6" s="417"/>
      <c r="G6" s="424"/>
      <c r="H6" s="425"/>
      <c r="I6" s="425"/>
      <c r="J6" s="425"/>
      <c r="K6" s="425"/>
      <c r="L6" s="426"/>
    </row>
    <row r="7" spans="1:28" s="185" customFormat="1" ht="150" customHeight="1" x14ac:dyDescent="0.25">
      <c r="A7" s="365" t="s">
        <v>133</v>
      </c>
      <c r="B7" s="411"/>
      <c r="C7" s="411"/>
      <c r="D7" s="411"/>
      <c r="E7" s="366"/>
      <c r="F7" s="27"/>
      <c r="G7" s="347"/>
      <c r="H7" s="347"/>
      <c r="I7" s="347"/>
      <c r="J7" s="347"/>
      <c r="K7" s="347"/>
      <c r="L7" s="347"/>
    </row>
    <row r="8" spans="1:28" s="185" customFormat="1" ht="99.95" customHeight="1" x14ac:dyDescent="0.25">
      <c r="A8" s="399" t="s">
        <v>134</v>
      </c>
      <c r="B8" s="400"/>
      <c r="C8" s="400"/>
      <c r="D8" s="400"/>
      <c r="E8" s="401"/>
      <c r="F8" s="416"/>
      <c r="G8" s="418"/>
      <c r="H8" s="419"/>
      <c r="I8" s="419"/>
      <c r="J8" s="419"/>
      <c r="K8" s="419"/>
      <c r="L8" s="420"/>
    </row>
    <row r="9" spans="1:28" s="185" customFormat="1" ht="50.1" customHeight="1" x14ac:dyDescent="0.25">
      <c r="A9" s="405"/>
      <c r="B9" s="406"/>
      <c r="C9" s="406"/>
      <c r="D9" s="406"/>
      <c r="E9" s="407"/>
      <c r="F9" s="417"/>
      <c r="G9" s="424"/>
      <c r="H9" s="425"/>
      <c r="I9" s="425"/>
      <c r="J9" s="425"/>
      <c r="K9" s="425"/>
      <c r="L9" s="426"/>
    </row>
    <row r="10" spans="1:28" s="185" customFormat="1" ht="50.1" customHeight="1" x14ac:dyDescent="0.25">
      <c r="A10" s="399" t="s">
        <v>135</v>
      </c>
      <c r="B10" s="400"/>
      <c r="C10" s="400"/>
      <c r="D10" s="400"/>
      <c r="E10" s="401"/>
      <c r="F10" s="416"/>
      <c r="G10" s="418"/>
      <c r="H10" s="419"/>
      <c r="I10" s="419"/>
      <c r="J10" s="419"/>
      <c r="K10" s="419"/>
      <c r="L10" s="420"/>
    </row>
    <row r="11" spans="1:28" s="185" customFormat="1" ht="50.1" customHeight="1" x14ac:dyDescent="0.25">
      <c r="A11" s="402"/>
      <c r="B11" s="403"/>
      <c r="C11" s="403"/>
      <c r="D11" s="403"/>
      <c r="E11" s="404"/>
      <c r="F11" s="429"/>
      <c r="G11" s="421"/>
      <c r="H11" s="422"/>
      <c r="I11" s="422"/>
      <c r="J11" s="422"/>
      <c r="K11" s="422"/>
      <c r="L11" s="423"/>
    </row>
    <row r="12" spans="1:28" s="185" customFormat="1" ht="50.1" customHeight="1" x14ac:dyDescent="0.25">
      <c r="A12" s="405"/>
      <c r="B12" s="406"/>
      <c r="C12" s="406"/>
      <c r="D12" s="406"/>
      <c r="E12" s="407"/>
      <c r="F12" s="417"/>
      <c r="G12" s="424"/>
      <c r="H12" s="425"/>
      <c r="I12" s="425"/>
      <c r="J12" s="425"/>
      <c r="K12" s="425"/>
      <c r="L12" s="426"/>
    </row>
    <row r="13" spans="1:28" s="185" customFormat="1" ht="150" customHeight="1" x14ac:dyDescent="0.25">
      <c r="A13" s="365" t="s">
        <v>136</v>
      </c>
      <c r="B13" s="411"/>
      <c r="C13" s="411"/>
      <c r="D13" s="411"/>
      <c r="E13" s="366"/>
      <c r="F13" s="27"/>
      <c r="G13" s="347"/>
      <c r="H13" s="347"/>
      <c r="I13" s="347"/>
      <c r="J13" s="347"/>
      <c r="K13" s="347"/>
      <c r="L13" s="347"/>
    </row>
    <row r="14" spans="1:28" s="185" customFormat="1" ht="150" customHeight="1" x14ac:dyDescent="0.25">
      <c r="A14" s="365" t="s">
        <v>137</v>
      </c>
      <c r="B14" s="411"/>
      <c r="C14" s="411"/>
      <c r="D14" s="411"/>
      <c r="E14" s="366"/>
      <c r="F14" s="27"/>
      <c r="G14" s="347"/>
      <c r="H14" s="347"/>
      <c r="I14" s="347"/>
      <c r="J14" s="347"/>
      <c r="K14" s="347"/>
      <c r="L14" s="347"/>
    </row>
    <row r="15" spans="1:28" s="185" customFormat="1" ht="150" customHeight="1" x14ac:dyDescent="0.25">
      <c r="A15" s="365" t="s">
        <v>138</v>
      </c>
      <c r="B15" s="411"/>
      <c r="C15" s="411"/>
      <c r="D15" s="411"/>
      <c r="E15" s="366"/>
      <c r="F15" s="27"/>
      <c r="G15" s="347"/>
      <c r="H15" s="347"/>
      <c r="I15" s="347"/>
      <c r="J15" s="347"/>
      <c r="K15" s="347"/>
      <c r="L15" s="347"/>
    </row>
    <row r="16" spans="1:28" s="185" customFormat="1" ht="150" customHeight="1" x14ac:dyDescent="0.25">
      <c r="A16" s="365" t="s">
        <v>139</v>
      </c>
      <c r="B16" s="411"/>
      <c r="C16" s="411"/>
      <c r="D16" s="411"/>
      <c r="E16" s="366"/>
      <c r="F16" s="27"/>
      <c r="G16" s="347"/>
      <c r="H16" s="347"/>
      <c r="I16" s="347"/>
      <c r="J16" s="347"/>
      <c r="K16" s="347"/>
      <c r="L16" s="347"/>
      <c r="P16" s="198"/>
      <c r="Q16" s="198"/>
      <c r="R16" s="198"/>
      <c r="S16" s="198"/>
      <c r="T16" s="198"/>
      <c r="U16" s="198"/>
      <c r="V16" s="198"/>
      <c r="W16" s="198"/>
      <c r="X16" s="198"/>
      <c r="Y16" s="198"/>
      <c r="Z16" s="198"/>
      <c r="AA16" s="198"/>
      <c r="AB16" s="198"/>
    </row>
    <row r="17" spans="1:28" s="185" customFormat="1" ht="150" customHeight="1" x14ac:dyDescent="0.25">
      <c r="A17" s="372" t="s">
        <v>140</v>
      </c>
      <c r="B17" s="373"/>
      <c r="C17" s="373"/>
      <c r="D17" s="373"/>
      <c r="E17" s="412"/>
      <c r="F17" s="27"/>
      <c r="G17" s="347"/>
      <c r="H17" s="347"/>
      <c r="I17" s="347"/>
      <c r="J17" s="347"/>
      <c r="K17" s="347"/>
      <c r="L17" s="347"/>
      <c r="P17" s="198"/>
      <c r="Q17" s="413"/>
      <c r="R17" s="413"/>
      <c r="S17" s="413"/>
      <c r="T17" s="413"/>
      <c r="U17" s="413"/>
      <c r="V17" s="413"/>
      <c r="W17" s="198"/>
      <c r="X17" s="198"/>
      <c r="Y17" s="198"/>
      <c r="Z17" s="198"/>
      <c r="AA17" s="198"/>
      <c r="AB17" s="198"/>
    </row>
    <row r="18" spans="1:28" s="185" customFormat="1" ht="31.5" customHeight="1" x14ac:dyDescent="0.25">
      <c r="A18" s="408" t="s">
        <v>141</v>
      </c>
      <c r="B18" s="409"/>
      <c r="C18" s="409"/>
      <c r="D18" s="409"/>
      <c r="E18" s="410"/>
      <c r="F18" s="28">
        <f>SUM(F4:F17)</f>
        <v>0</v>
      </c>
      <c r="G18" s="399"/>
      <c r="H18" s="400"/>
      <c r="I18" s="400"/>
      <c r="J18" s="400"/>
      <c r="K18" s="400"/>
      <c r="L18" s="401"/>
      <c r="P18" s="198"/>
      <c r="Q18" s="198"/>
      <c r="R18" s="198"/>
      <c r="S18" s="198"/>
      <c r="T18" s="198"/>
      <c r="U18" s="198"/>
      <c r="V18" s="198"/>
      <c r="W18" s="198"/>
      <c r="X18" s="198"/>
      <c r="Y18" s="198"/>
      <c r="Z18" s="198"/>
      <c r="AA18" s="198"/>
      <c r="AB18" s="198"/>
    </row>
    <row r="19" spans="1:28" s="185" customFormat="1" ht="31.5" customHeight="1" x14ac:dyDescent="0.25">
      <c r="A19" s="408" t="s">
        <v>142</v>
      </c>
      <c r="B19" s="409"/>
      <c r="C19" s="409"/>
      <c r="D19" s="409"/>
      <c r="E19" s="410"/>
      <c r="F19" s="28">
        <f>'STROŠKI PROJKETA'!D83</f>
        <v>3150000</v>
      </c>
      <c r="G19" s="430"/>
      <c r="H19" s="431"/>
      <c r="I19" s="431"/>
      <c r="J19" s="431"/>
      <c r="K19" s="431"/>
      <c r="L19" s="432"/>
      <c r="P19" s="198"/>
      <c r="Q19" s="198"/>
      <c r="R19" s="198"/>
      <c r="S19" s="198"/>
      <c r="T19" s="198"/>
      <c r="U19" s="198"/>
      <c r="V19" s="198"/>
      <c r="W19" s="198"/>
      <c r="X19" s="198"/>
      <c r="Y19" s="198"/>
      <c r="Z19" s="198"/>
      <c r="AA19" s="198"/>
      <c r="AB19" s="198"/>
    </row>
    <row r="20" spans="1:28" s="185" customFormat="1" ht="38.25" customHeight="1" x14ac:dyDescent="0.25">
      <c r="A20" s="408" t="s">
        <v>143</v>
      </c>
      <c r="B20" s="409"/>
      <c r="C20" s="409"/>
      <c r="D20" s="409"/>
      <c r="E20" s="410"/>
      <c r="F20" s="29">
        <f>F18/F19</f>
        <v>0</v>
      </c>
      <c r="G20" s="433"/>
      <c r="H20" s="434"/>
      <c r="I20" s="434"/>
      <c r="J20" s="434"/>
      <c r="K20" s="434"/>
      <c r="L20" s="435"/>
    </row>
    <row r="21" spans="1:28" s="185" customFormat="1" x14ac:dyDescent="0.25"/>
    <row r="22" spans="1:28" s="185" customFormat="1" x14ac:dyDescent="0.25"/>
    <row r="23" spans="1:28" s="185" customFormat="1" x14ac:dyDescent="0.25"/>
    <row r="24" spans="1:28" s="185" customFormat="1" x14ac:dyDescent="0.25"/>
  </sheetData>
  <sheetProtection algorithmName="SHA-512" hashValue="1UOkgdU7g3rY1yP/pb/JoozAAULeykTu72KdNFbc0NJ/aiyQw2ZcAmUfomYshf6fSRYG8EPQ5rF0nuHGXiFWgg==" saltValue="irJ8U30OC5Dj1BtATGxlqA==" spinCount="100000" sheet="1" objects="1" scenarios="1" selectLockedCells="1"/>
  <mergeCells count="30">
    <mergeCell ref="G18:L20"/>
    <mergeCell ref="G15:L15"/>
    <mergeCell ref="G17:L17"/>
    <mergeCell ref="G16:L16"/>
    <mergeCell ref="G8:L9"/>
    <mergeCell ref="Q17:V17"/>
    <mergeCell ref="A1:L1"/>
    <mergeCell ref="F8:F9"/>
    <mergeCell ref="G4:L6"/>
    <mergeCell ref="G13:L13"/>
    <mergeCell ref="G14:L14"/>
    <mergeCell ref="G3:L3"/>
    <mergeCell ref="A2:L2"/>
    <mergeCell ref="F4:F6"/>
    <mergeCell ref="G10:L12"/>
    <mergeCell ref="F10:F12"/>
    <mergeCell ref="G7:L7"/>
    <mergeCell ref="A3:E3"/>
    <mergeCell ref="A4:E6"/>
    <mergeCell ref="A7:E7"/>
    <mergeCell ref="A8:E9"/>
    <mergeCell ref="A10:E12"/>
    <mergeCell ref="A18:E18"/>
    <mergeCell ref="A19:E19"/>
    <mergeCell ref="A20:E20"/>
    <mergeCell ref="A13:E13"/>
    <mergeCell ref="A14:E14"/>
    <mergeCell ref="A15:E15"/>
    <mergeCell ref="A16:E16"/>
    <mergeCell ref="A17:E17"/>
  </mergeCells>
  <pageMargins left="0.7" right="0.7" top="0.75" bottom="0.75" header="0.3" footer="0.3"/>
  <pageSetup paperSize="9" scale="4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1309-78EC-435A-B000-B6763651EDB8}">
  <sheetPr>
    <tabColor rgb="FFFFC000"/>
  </sheetPr>
  <dimension ref="A1:I12"/>
  <sheetViews>
    <sheetView view="pageBreakPreview" zoomScaleNormal="100" zoomScaleSheetLayoutView="100" workbookViewId="0">
      <selection activeCell="E4" sqref="E4:F8"/>
    </sheetView>
  </sheetViews>
  <sheetFormatPr defaultRowHeight="15" x14ac:dyDescent="0.25"/>
  <cols>
    <col min="1" max="2" width="37.7109375" customWidth="1"/>
    <col min="3" max="3" width="22.5703125" customWidth="1"/>
    <col min="4" max="4" width="25.5703125" customWidth="1"/>
    <col min="5" max="6" width="16.5703125" customWidth="1"/>
    <col min="7" max="7" width="15.28515625" style="195" customWidth="1"/>
    <col min="8" max="8" width="54.85546875" customWidth="1"/>
    <col min="9" max="9" width="26.28515625" customWidth="1"/>
  </cols>
  <sheetData>
    <row r="1" spans="1:9" ht="39.950000000000003" customHeight="1" x14ac:dyDescent="0.25">
      <c r="A1" s="440" t="s">
        <v>127</v>
      </c>
      <c r="B1" s="440"/>
      <c r="C1" s="440"/>
      <c r="D1" s="440"/>
      <c r="E1" s="440"/>
      <c r="F1" s="440"/>
      <c r="G1" s="440"/>
      <c r="H1" s="440"/>
      <c r="I1" s="440"/>
    </row>
    <row r="2" spans="1:9" s="185" customFormat="1" ht="47.25" customHeight="1" x14ac:dyDescent="0.25">
      <c r="A2" s="438" t="s">
        <v>144</v>
      </c>
      <c r="B2" s="438"/>
      <c r="C2" s="438"/>
      <c r="D2" s="439"/>
      <c r="E2" s="439"/>
      <c r="F2" s="439"/>
      <c r="G2" s="439"/>
      <c r="H2" s="439"/>
      <c r="I2" s="439"/>
    </row>
    <row r="3" spans="1:9" s="185" customFormat="1" ht="117.75" customHeight="1" x14ac:dyDescent="0.25">
      <c r="A3" s="365" t="s">
        <v>145</v>
      </c>
      <c r="B3" s="441"/>
      <c r="C3" s="186" t="s">
        <v>146</v>
      </c>
      <c r="D3" s="78" t="s">
        <v>147</v>
      </c>
      <c r="E3" s="187" t="s">
        <v>148</v>
      </c>
      <c r="F3" s="187" t="s">
        <v>149</v>
      </c>
      <c r="G3" s="188" t="s">
        <v>150</v>
      </c>
      <c r="H3" s="189" t="s">
        <v>151</v>
      </c>
      <c r="I3" s="189" t="s">
        <v>152</v>
      </c>
    </row>
    <row r="4" spans="1:9" s="185" customFormat="1" ht="150" customHeight="1" x14ac:dyDescent="0.25">
      <c r="A4" s="190" t="s">
        <v>153</v>
      </c>
      <c r="B4" s="190" t="s">
        <v>154</v>
      </c>
      <c r="C4" s="30"/>
      <c r="D4" s="190" t="s">
        <v>155</v>
      </c>
      <c r="E4" s="31"/>
      <c r="F4" s="31"/>
      <c r="G4" s="191" t="e">
        <f>((F4/E4)-1)</f>
        <v>#DIV/0!</v>
      </c>
      <c r="H4" s="32"/>
      <c r="I4" s="32"/>
    </row>
    <row r="5" spans="1:9" s="185" customFormat="1" ht="150" customHeight="1" x14ac:dyDescent="0.25">
      <c r="A5" s="190" t="s">
        <v>156</v>
      </c>
      <c r="B5" s="190" t="s">
        <v>157</v>
      </c>
      <c r="C5" s="30"/>
      <c r="D5" s="190" t="s">
        <v>158</v>
      </c>
      <c r="E5" s="31"/>
      <c r="F5" s="31"/>
      <c r="G5" s="191" t="e">
        <f t="shared" ref="G5:G8" si="0">((F5/E5)-1)</f>
        <v>#DIV/0!</v>
      </c>
      <c r="H5" s="32"/>
      <c r="I5" s="32"/>
    </row>
    <row r="6" spans="1:9" s="185" customFormat="1" ht="150" customHeight="1" x14ac:dyDescent="0.25">
      <c r="A6" s="436" t="s">
        <v>159</v>
      </c>
      <c r="B6" s="190" t="s">
        <v>160</v>
      </c>
      <c r="C6" s="30"/>
      <c r="D6" s="190" t="s">
        <v>161</v>
      </c>
      <c r="E6" s="31"/>
      <c r="F6" s="31"/>
      <c r="G6" s="191" t="e">
        <f t="shared" si="0"/>
        <v>#DIV/0!</v>
      </c>
      <c r="H6" s="32"/>
      <c r="I6" s="32"/>
    </row>
    <row r="7" spans="1:9" s="185" customFormat="1" ht="150" customHeight="1" x14ac:dyDescent="0.25">
      <c r="A7" s="437"/>
      <c r="B7" s="190" t="s">
        <v>162</v>
      </c>
      <c r="C7" s="30"/>
      <c r="D7" s="190" t="s">
        <v>161</v>
      </c>
      <c r="E7" s="31"/>
      <c r="F7" s="31"/>
      <c r="G7" s="191" t="e">
        <f t="shared" si="0"/>
        <v>#DIV/0!</v>
      </c>
      <c r="H7" s="32"/>
      <c r="I7" s="32"/>
    </row>
    <row r="8" spans="1:9" s="185" customFormat="1" ht="150" customHeight="1" x14ac:dyDescent="0.25">
      <c r="A8" s="190" t="s">
        <v>163</v>
      </c>
      <c r="B8" s="190" t="s">
        <v>164</v>
      </c>
      <c r="C8" s="30"/>
      <c r="D8" s="190" t="s">
        <v>165</v>
      </c>
      <c r="E8" s="31"/>
      <c r="F8" s="31"/>
      <c r="G8" s="191" t="e">
        <f t="shared" si="0"/>
        <v>#DIV/0!</v>
      </c>
      <c r="H8" s="32"/>
      <c r="I8" s="32"/>
    </row>
    <row r="9" spans="1:9" s="185" customFormat="1" x14ac:dyDescent="0.25">
      <c r="A9" s="192"/>
      <c r="B9" s="192"/>
      <c r="C9" s="192"/>
      <c r="G9" s="193"/>
    </row>
    <row r="10" spans="1:9" x14ac:dyDescent="0.25">
      <c r="A10" s="194"/>
      <c r="B10" s="194"/>
      <c r="C10" s="194"/>
    </row>
    <row r="11" spans="1:9" x14ac:dyDescent="0.25">
      <c r="A11" s="194"/>
      <c r="B11" s="194"/>
      <c r="C11" s="194"/>
    </row>
    <row r="12" spans="1:9" x14ac:dyDescent="0.25">
      <c r="A12" s="194"/>
      <c r="B12" s="194"/>
      <c r="C12" s="194"/>
    </row>
  </sheetData>
  <sheetProtection algorithmName="SHA-512" hashValue="oRP3uclhRDDL/wFSINMenM0R1af9jFMGl4/BkRBdxSytv1u6jR/4HY8DKlkVTK1vLF5DxjEoMlO9fRmCVOmArw==" saltValue="3VZUDxl8JBkrdsOTY9K1JQ==" spinCount="100000" sheet="1" objects="1" scenarios="1" selectLockedCells="1"/>
  <mergeCells count="4">
    <mergeCell ref="A6:A7"/>
    <mergeCell ref="A2:I2"/>
    <mergeCell ref="A1:I1"/>
    <mergeCell ref="A3:B3"/>
  </mergeCells>
  <pageMargins left="0.7" right="0.7" top="0.75" bottom="0.75" header="0.3" footer="0.3"/>
  <pageSetup paperSize="9" scale="3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Kliknite na puščico in izberite iz spustnega seznama" xr:uid="{7F314A6F-EA11-4A0E-B3E5-9250CDE48D91}">
          <x14:formula1>
            <xm:f>List1!$N$1:$N$2</xm:f>
          </x14:formula1>
          <xm:sqref>C4:C8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M28"/>
  <sheetViews>
    <sheetView view="pageBreakPreview" topLeftCell="A3" zoomScaleNormal="100" zoomScaleSheetLayoutView="100" workbookViewId="0">
      <selection activeCell="I9" sqref="I9"/>
    </sheetView>
  </sheetViews>
  <sheetFormatPr defaultRowHeight="15" x14ac:dyDescent="0.25"/>
  <cols>
    <col min="1" max="1" width="35" style="185" customWidth="1"/>
    <col min="2" max="2" width="13.7109375" style="185" customWidth="1"/>
    <col min="3" max="3" width="22.5703125" style="185" customWidth="1"/>
    <col min="4" max="4" width="11.42578125" style="185" customWidth="1"/>
    <col min="5" max="5" width="33.5703125" style="185" customWidth="1"/>
    <col min="6" max="6" width="31.7109375" style="185" customWidth="1"/>
    <col min="7" max="12" width="13.7109375" style="185" customWidth="1"/>
    <col min="13" max="13" width="0.85546875" style="185" customWidth="1"/>
    <col min="14" max="16384" width="9.140625" style="185"/>
  </cols>
  <sheetData>
    <row r="1" spans="1:13" ht="39.950000000000003" customHeight="1" x14ac:dyDescent="0.25">
      <c r="A1" s="440" t="s">
        <v>166</v>
      </c>
      <c r="B1" s="442"/>
      <c r="C1" s="442"/>
      <c r="D1" s="442"/>
      <c r="E1" s="442"/>
      <c r="F1" s="442"/>
      <c r="G1" s="442"/>
      <c r="H1" s="442"/>
      <c r="I1" s="442"/>
      <c r="J1" s="442"/>
      <c r="K1" s="442"/>
      <c r="L1" s="442"/>
    </row>
    <row r="2" spans="1:13" s="200" customFormat="1" ht="20.100000000000001" hidden="1" customHeight="1" x14ac:dyDescent="0.2">
      <c r="A2" s="199" t="s">
        <v>167</v>
      </c>
      <c r="B2" s="444" t="s">
        <v>168</v>
      </c>
      <c r="C2" s="445"/>
      <c r="D2" s="445"/>
      <c r="E2" s="445"/>
      <c r="F2" s="445"/>
      <c r="G2" s="445"/>
      <c r="H2" s="445"/>
      <c r="I2" s="445"/>
      <c r="J2" s="445"/>
      <c r="K2" s="445"/>
      <c r="L2" s="445"/>
    </row>
    <row r="3" spans="1:13" ht="69" customHeight="1" x14ac:dyDescent="0.25">
      <c r="A3" s="201" t="s">
        <v>169</v>
      </c>
      <c r="B3" s="356"/>
      <c r="C3" s="357"/>
      <c r="D3" s="357"/>
      <c r="E3" s="357"/>
      <c r="F3" s="357"/>
      <c r="G3" s="357"/>
      <c r="H3" s="357"/>
      <c r="I3" s="357"/>
      <c r="J3" s="357"/>
      <c r="K3" s="357"/>
      <c r="L3" s="443"/>
    </row>
    <row r="4" spans="1:13" ht="49.5" customHeight="1" x14ac:dyDescent="0.25">
      <c r="A4" s="202" t="s">
        <v>170</v>
      </c>
      <c r="B4" s="203" t="s">
        <v>171</v>
      </c>
      <c r="C4" s="204" t="s">
        <v>172</v>
      </c>
      <c r="D4" s="205" t="s">
        <v>173</v>
      </c>
      <c r="E4" s="205" t="s">
        <v>174</v>
      </c>
      <c r="F4" s="205" t="s">
        <v>175</v>
      </c>
      <c r="G4" s="205" t="s">
        <v>176</v>
      </c>
      <c r="H4" s="205" t="s">
        <v>177</v>
      </c>
      <c r="I4" s="206">
        <f>PREDSTAVITEV!E2+1</f>
        <v>2025</v>
      </c>
      <c r="J4" s="206">
        <f>PREDSTAVITEV!E2+2</f>
        <v>2026</v>
      </c>
      <c r="K4" s="206">
        <f>PREDSTAVITEV!E2+3</f>
        <v>2027</v>
      </c>
      <c r="L4" s="207" t="str">
        <f>"Ostala leta"&amp;" "&amp;L18&amp;" "&amp;"…"&amp;" "&amp;"N"</f>
        <v>Ostala leta 2028 … N</v>
      </c>
    </row>
    <row r="5" spans="1:13" ht="20.100000000000001" customHeight="1" x14ac:dyDescent="0.25">
      <c r="A5" s="9"/>
      <c r="B5" s="247"/>
      <c r="C5" s="247"/>
      <c r="D5" s="249"/>
      <c r="E5" s="10"/>
      <c r="F5" s="11"/>
      <c r="G5" s="12"/>
      <c r="H5" s="12"/>
      <c r="I5" s="247"/>
      <c r="J5" s="247"/>
      <c r="K5" s="251"/>
      <c r="L5" s="252">
        <f>C5-I5-J5-K5</f>
        <v>0</v>
      </c>
      <c r="M5" s="208"/>
    </row>
    <row r="6" spans="1:13" ht="20.100000000000001" customHeight="1" x14ac:dyDescent="0.25">
      <c r="A6" s="9"/>
      <c r="B6" s="247"/>
      <c r="C6" s="247"/>
      <c r="D6" s="249"/>
      <c r="E6" s="10"/>
      <c r="F6" s="11"/>
      <c r="G6" s="12"/>
      <c r="H6" s="12"/>
      <c r="I6" s="247"/>
      <c r="J6" s="247"/>
      <c r="K6" s="251"/>
      <c r="L6" s="252">
        <f t="shared" ref="L6:L16" si="0">C6-I6-J6-K6</f>
        <v>0</v>
      </c>
      <c r="M6" s="208"/>
    </row>
    <row r="7" spans="1:13" ht="20.100000000000001" customHeight="1" x14ac:dyDescent="0.25">
      <c r="A7" s="9"/>
      <c r="B7" s="247"/>
      <c r="C7" s="247"/>
      <c r="D7" s="249"/>
      <c r="E7" s="10"/>
      <c r="F7" s="11"/>
      <c r="G7" s="12"/>
      <c r="H7" s="12"/>
      <c r="I7" s="247"/>
      <c r="J7" s="247"/>
      <c r="K7" s="251"/>
      <c r="L7" s="252">
        <f t="shared" si="0"/>
        <v>0</v>
      </c>
      <c r="M7" s="208"/>
    </row>
    <row r="8" spans="1:13" ht="20.100000000000001" customHeight="1" x14ac:dyDescent="0.25">
      <c r="A8" s="9"/>
      <c r="B8" s="247"/>
      <c r="C8" s="247"/>
      <c r="D8" s="249"/>
      <c r="E8" s="10"/>
      <c r="F8" s="11"/>
      <c r="G8" s="12"/>
      <c r="H8" s="12"/>
      <c r="I8" s="247"/>
      <c r="J8" s="247"/>
      <c r="K8" s="251"/>
      <c r="L8" s="252">
        <f t="shared" si="0"/>
        <v>0</v>
      </c>
      <c r="M8" s="208"/>
    </row>
    <row r="9" spans="1:13" ht="20.100000000000001" customHeight="1" x14ac:dyDescent="0.25">
      <c r="A9" s="9"/>
      <c r="B9" s="247"/>
      <c r="C9" s="247"/>
      <c r="D9" s="249"/>
      <c r="E9" s="10"/>
      <c r="F9" s="11"/>
      <c r="G9" s="12"/>
      <c r="H9" s="12"/>
      <c r="I9" s="247"/>
      <c r="J9" s="247"/>
      <c r="K9" s="251"/>
      <c r="L9" s="252">
        <f t="shared" si="0"/>
        <v>0</v>
      </c>
      <c r="M9" s="208"/>
    </row>
    <row r="10" spans="1:13" ht="20.100000000000001" customHeight="1" x14ac:dyDescent="0.25">
      <c r="A10" s="9"/>
      <c r="B10" s="247"/>
      <c r="C10" s="247"/>
      <c r="D10" s="249"/>
      <c r="E10" s="10"/>
      <c r="F10" s="11"/>
      <c r="G10" s="12"/>
      <c r="H10" s="12"/>
      <c r="I10" s="247"/>
      <c r="J10" s="247"/>
      <c r="K10" s="251"/>
      <c r="L10" s="252">
        <f t="shared" si="0"/>
        <v>0</v>
      </c>
      <c r="M10" s="208"/>
    </row>
    <row r="11" spans="1:13" ht="20.100000000000001" customHeight="1" x14ac:dyDescent="0.25">
      <c r="A11" s="9"/>
      <c r="B11" s="247"/>
      <c r="C11" s="247"/>
      <c r="D11" s="249"/>
      <c r="E11" s="10"/>
      <c r="F11" s="11"/>
      <c r="G11" s="12"/>
      <c r="H11" s="12"/>
      <c r="I11" s="247"/>
      <c r="J11" s="247"/>
      <c r="K11" s="251"/>
      <c r="L11" s="252">
        <f t="shared" si="0"/>
        <v>0</v>
      </c>
      <c r="M11" s="208"/>
    </row>
    <row r="12" spans="1:13" ht="20.100000000000001" customHeight="1" x14ac:dyDescent="0.25">
      <c r="A12" s="9"/>
      <c r="B12" s="247"/>
      <c r="C12" s="247"/>
      <c r="D12" s="249"/>
      <c r="E12" s="10"/>
      <c r="F12" s="11"/>
      <c r="G12" s="12"/>
      <c r="H12" s="12"/>
      <c r="I12" s="247"/>
      <c r="J12" s="247"/>
      <c r="K12" s="251"/>
      <c r="L12" s="252">
        <f t="shared" si="0"/>
        <v>0</v>
      </c>
      <c r="M12" s="208"/>
    </row>
    <row r="13" spans="1:13" ht="20.100000000000001" customHeight="1" x14ac:dyDescent="0.25">
      <c r="A13" s="9"/>
      <c r="B13" s="247"/>
      <c r="C13" s="247"/>
      <c r="D13" s="249"/>
      <c r="E13" s="10"/>
      <c r="F13" s="11"/>
      <c r="G13" s="12"/>
      <c r="H13" s="12"/>
      <c r="I13" s="247"/>
      <c r="J13" s="247"/>
      <c r="K13" s="251"/>
      <c r="L13" s="252">
        <f t="shared" si="0"/>
        <v>0</v>
      </c>
      <c r="M13" s="208"/>
    </row>
    <row r="14" spans="1:13" ht="20.100000000000001" customHeight="1" x14ac:dyDescent="0.25">
      <c r="A14" s="9"/>
      <c r="B14" s="247"/>
      <c r="C14" s="247"/>
      <c r="D14" s="249"/>
      <c r="E14" s="10"/>
      <c r="F14" s="11"/>
      <c r="G14" s="12"/>
      <c r="H14" s="12"/>
      <c r="I14" s="247"/>
      <c r="J14" s="247"/>
      <c r="K14" s="251"/>
      <c r="L14" s="252">
        <f t="shared" si="0"/>
        <v>0</v>
      </c>
      <c r="M14" s="208"/>
    </row>
    <row r="15" spans="1:13" ht="20.100000000000001" customHeight="1" x14ac:dyDescent="0.25">
      <c r="A15" s="9"/>
      <c r="B15" s="247"/>
      <c r="C15" s="247"/>
      <c r="D15" s="249"/>
      <c r="E15" s="10"/>
      <c r="F15" s="11"/>
      <c r="G15" s="12"/>
      <c r="H15" s="12"/>
      <c r="I15" s="247"/>
      <c r="J15" s="247"/>
      <c r="K15" s="251"/>
      <c r="L15" s="252">
        <f t="shared" si="0"/>
        <v>0</v>
      </c>
      <c r="M15" s="208"/>
    </row>
    <row r="16" spans="1:13" ht="20.100000000000001" customHeight="1" thickBot="1" x14ac:dyDescent="0.3">
      <c r="A16" s="13"/>
      <c r="B16" s="247"/>
      <c r="C16" s="247"/>
      <c r="D16" s="250"/>
      <c r="E16" s="14"/>
      <c r="F16" s="15"/>
      <c r="G16" s="16"/>
      <c r="H16" s="16"/>
      <c r="I16" s="248"/>
      <c r="J16" s="248"/>
      <c r="K16" s="253"/>
      <c r="L16" s="252">
        <f t="shared" si="0"/>
        <v>0</v>
      </c>
      <c r="M16" s="208"/>
    </row>
    <row r="17" spans="1:13" ht="20.100000000000001" customHeight="1" thickBot="1" x14ac:dyDescent="0.3">
      <c r="A17" s="209" t="s">
        <v>109</v>
      </c>
      <c r="B17" s="17">
        <f>SUM(B5:B16)</f>
        <v>0</v>
      </c>
      <c r="C17" s="17">
        <f>SUM(C5:C16)</f>
        <v>0</v>
      </c>
      <c r="D17" s="18"/>
      <c r="E17" s="19"/>
      <c r="F17" s="19"/>
      <c r="G17" s="19"/>
      <c r="H17" s="19"/>
      <c r="I17" s="17">
        <f t="shared" ref="I17" si="1">SUM(I5:I16)</f>
        <v>0</v>
      </c>
      <c r="J17" s="17">
        <f>SUM(J5:J16)</f>
        <v>0</v>
      </c>
      <c r="K17" s="17">
        <f>SUM(K5:K16)</f>
        <v>0</v>
      </c>
      <c r="L17" s="20">
        <f>SUM(L5:L16)</f>
        <v>0</v>
      </c>
      <c r="M17" s="208"/>
    </row>
    <row r="18" spans="1:13" x14ac:dyDescent="0.25">
      <c r="A18" s="210"/>
      <c r="B18" s="211"/>
      <c r="C18" s="211"/>
      <c r="D18" s="211"/>
      <c r="E18" s="211"/>
      <c r="F18" s="211"/>
      <c r="G18" s="211"/>
      <c r="H18" s="211"/>
      <c r="I18" s="211"/>
      <c r="J18" s="211"/>
      <c r="K18" s="211"/>
      <c r="L18" s="212">
        <f>PREDSTAVITEV!E2+4</f>
        <v>2028</v>
      </c>
    </row>
    <row r="19" spans="1:13" ht="38.25" x14ac:dyDescent="0.25">
      <c r="A19" s="448" t="s">
        <v>178</v>
      </c>
      <c r="B19" s="448"/>
      <c r="C19" s="205" t="s">
        <v>179</v>
      </c>
      <c r="D19" s="205" t="s">
        <v>173</v>
      </c>
      <c r="E19" s="205" t="s">
        <v>174</v>
      </c>
      <c r="F19" s="205" t="s">
        <v>175</v>
      </c>
      <c r="G19" s="205" t="s">
        <v>176</v>
      </c>
      <c r="H19" s="205" t="s">
        <v>177</v>
      </c>
      <c r="I19" s="206">
        <f>PREDSTAVITEV!E2+1</f>
        <v>2025</v>
      </c>
      <c r="J19" s="206">
        <f>PREDSTAVITEV!E2+2</f>
        <v>2026</v>
      </c>
      <c r="K19" s="206">
        <f>PREDSTAVITEV!E2+3</f>
        <v>2027</v>
      </c>
      <c r="L19" s="207" t="str">
        <f>"Ostala leta"&amp;" "&amp;L18&amp;" "&amp;"…"&amp;" "&amp;"N"</f>
        <v>Ostala leta 2028 … N</v>
      </c>
    </row>
    <row r="20" spans="1:13" ht="20.100000000000001" customHeight="1" x14ac:dyDescent="0.25">
      <c r="A20" s="448"/>
      <c r="B20" s="448"/>
      <c r="C20" s="254"/>
      <c r="D20" s="21"/>
      <c r="E20" s="22"/>
      <c r="F20" s="22"/>
      <c r="G20" s="23"/>
      <c r="H20" s="23"/>
      <c r="I20" s="255"/>
      <c r="J20" s="256"/>
      <c r="K20" s="257"/>
      <c r="L20" s="258">
        <f>C20-I20-J20-K20</f>
        <v>0</v>
      </c>
    </row>
    <row r="21" spans="1:13" x14ac:dyDescent="0.25">
      <c r="A21" s="213"/>
      <c r="B21" s="214"/>
      <c r="C21" s="24"/>
      <c r="D21" s="214"/>
      <c r="E21" s="214"/>
      <c r="F21" s="214"/>
      <c r="G21" s="214"/>
      <c r="H21" s="214"/>
      <c r="I21" s="214"/>
      <c r="J21" s="214"/>
      <c r="K21" s="214"/>
      <c r="L21" s="215"/>
    </row>
    <row r="22" spans="1:13" ht="38.25" x14ac:dyDescent="0.25">
      <c r="A22" s="448" t="s">
        <v>180</v>
      </c>
      <c r="B22" s="448"/>
      <c r="C22" s="203" t="s">
        <v>181</v>
      </c>
      <c r="D22" s="205" t="s">
        <v>173</v>
      </c>
      <c r="E22" s="205" t="s">
        <v>174</v>
      </c>
      <c r="F22" s="205" t="s">
        <v>175</v>
      </c>
      <c r="G22" s="205" t="s">
        <v>176</v>
      </c>
      <c r="H22" s="205" t="s">
        <v>177</v>
      </c>
      <c r="I22" s="206">
        <f>PREDSTAVITEV!E2+1</f>
        <v>2025</v>
      </c>
      <c r="J22" s="206">
        <f>PREDSTAVITEV!E2+2</f>
        <v>2026</v>
      </c>
      <c r="K22" s="206">
        <f>PREDSTAVITEV!E2+3</f>
        <v>2027</v>
      </c>
      <c r="L22" s="207" t="str">
        <f>"Ostala leta"&amp;" "&amp;L18&amp;" "&amp;"…"&amp;" "&amp;"N"</f>
        <v>Ostala leta 2028 … N</v>
      </c>
    </row>
    <row r="23" spans="1:13" ht="20.100000000000001" customHeight="1" x14ac:dyDescent="0.25">
      <c r="A23" s="448"/>
      <c r="B23" s="448"/>
      <c r="C23" s="254"/>
      <c r="D23" s="21"/>
      <c r="E23" s="22"/>
      <c r="F23" s="22"/>
      <c r="G23" s="23"/>
      <c r="H23" s="23"/>
      <c r="I23" s="255"/>
      <c r="J23" s="256"/>
      <c r="K23" s="257"/>
      <c r="L23" s="258">
        <f>C23-I23-J23-K23</f>
        <v>0</v>
      </c>
    </row>
    <row r="24" spans="1:13" x14ac:dyDescent="0.25">
      <c r="A24" s="216"/>
      <c r="B24" s="216"/>
      <c r="C24" s="24"/>
      <c r="D24" s="214"/>
      <c r="E24" s="214"/>
      <c r="F24" s="214"/>
      <c r="G24" s="214"/>
      <c r="H24" s="214"/>
      <c r="I24" s="214"/>
      <c r="J24" s="214"/>
      <c r="K24" s="214"/>
      <c r="L24" s="215"/>
    </row>
    <row r="25" spans="1:13" ht="49.5" customHeight="1" x14ac:dyDescent="0.25">
      <c r="A25" s="217"/>
      <c r="B25" s="218"/>
      <c r="C25" s="218"/>
      <c r="D25" s="218"/>
      <c r="E25" s="449" t="s">
        <v>182</v>
      </c>
      <c r="F25" s="450"/>
      <c r="G25" s="451"/>
      <c r="H25" s="219" t="str">
        <f>"31.12."&amp;PREDSTAVITEV!E2</f>
        <v>31.12.2024</v>
      </c>
      <c r="I25" s="205" t="str">
        <f>"31.12."&amp;I4</f>
        <v>31.12.2025</v>
      </c>
      <c r="J25" s="205" t="str">
        <f>"31.12."&amp;J4</f>
        <v>31.12.2026</v>
      </c>
      <c r="K25" s="205" t="str">
        <f>"31.12."&amp;K4</f>
        <v>31.12.2027</v>
      </c>
      <c r="L25" s="207" t="str">
        <f>L4</f>
        <v>Ostala leta 2028 … N</v>
      </c>
    </row>
    <row r="26" spans="1:13" ht="20.100000000000001" customHeight="1" x14ac:dyDescent="0.25">
      <c r="A26" s="210"/>
      <c r="B26" s="211"/>
      <c r="C26" s="211"/>
      <c r="D26" s="211"/>
      <c r="E26" s="449" t="s">
        <v>183</v>
      </c>
      <c r="F26" s="450"/>
      <c r="G26" s="451"/>
      <c r="H26" s="259"/>
      <c r="I26" s="260">
        <f>C17-I17</f>
        <v>0</v>
      </c>
      <c r="J26" s="260">
        <f>I26-J17</f>
        <v>0</v>
      </c>
      <c r="K26" s="261">
        <f>J26-K17</f>
        <v>0</v>
      </c>
      <c r="L26" s="262">
        <f>K26-L17</f>
        <v>0</v>
      </c>
    </row>
    <row r="27" spans="1:13" ht="20.100000000000001" customHeight="1" x14ac:dyDescent="0.25">
      <c r="A27" s="210"/>
      <c r="B27" s="211"/>
      <c r="C27" s="211"/>
      <c r="D27" s="211"/>
      <c r="E27" s="452" t="s">
        <v>184</v>
      </c>
      <c r="F27" s="453"/>
      <c r="G27" s="454"/>
      <c r="H27" s="263">
        <v>0</v>
      </c>
      <c r="I27" s="263">
        <f>C20-I20</f>
        <v>0</v>
      </c>
      <c r="J27" s="263">
        <f>I27-J20</f>
        <v>0</v>
      </c>
      <c r="K27" s="264">
        <f>J27-K20</f>
        <v>0</v>
      </c>
      <c r="L27" s="265">
        <f>K27-L20</f>
        <v>0</v>
      </c>
    </row>
    <row r="28" spans="1:13" ht="20.100000000000001" customHeight="1" thickBot="1" x14ac:dyDescent="0.3">
      <c r="A28" s="446"/>
      <c r="B28" s="447"/>
      <c r="C28" s="220"/>
      <c r="D28" s="220"/>
      <c r="E28" s="452" t="s">
        <v>185</v>
      </c>
      <c r="F28" s="453"/>
      <c r="G28" s="454"/>
      <c r="H28" s="266">
        <v>0</v>
      </c>
      <c r="I28" s="266">
        <f>C23-I23</f>
        <v>0</v>
      </c>
      <c r="J28" s="266">
        <f>I28-J23</f>
        <v>0</v>
      </c>
      <c r="K28" s="267">
        <f>J28-K23</f>
        <v>0</v>
      </c>
      <c r="L28" s="268">
        <f>K28-L23</f>
        <v>0</v>
      </c>
    </row>
  </sheetData>
  <sheetProtection algorithmName="SHA-512" hashValue="nAeWUDkeyojLoDerQCOfArwbIkfkvXjOsAkEX9wcscM2HNwAhWzNkE3mfFerSHCpJ+iJYwh58oA+YY2pGedMPQ==" saltValue="dqwnyiv3f4O8DMeYfCP5rA==" spinCount="100000" sheet="1" formatRows="0" selectLockedCells="1"/>
  <mergeCells count="10">
    <mergeCell ref="A1:L1"/>
    <mergeCell ref="B3:L3"/>
    <mergeCell ref="B2:L2"/>
    <mergeCell ref="A28:B28"/>
    <mergeCell ref="A19:B20"/>
    <mergeCell ref="A22:B23"/>
    <mergeCell ref="E25:G25"/>
    <mergeCell ref="E26:G26"/>
    <mergeCell ref="E27:G27"/>
    <mergeCell ref="E28:G28"/>
  </mergeCells>
  <dataValidations count="12">
    <dataValidation allowBlank="1" showInputMessage="1" showErrorMessage="1" prompt="Višina obveznosti na zadnji dan pred oddajo vloge." sqref="C17" xr:uid="{00000000-0002-0000-0200-000000000000}"/>
    <dataValidation allowBlank="1" showInputMessage="1" showErrorMessage="1" prompt="Vpišite datum v rdeče polje" sqref="C4" xr:uid="{00000000-0002-0000-0200-000001000000}"/>
    <dataValidation allowBlank="1" showInputMessage="1" showErrorMessage="1" prompt="Vnesti podatek iz bilance stanja na presečni datum" sqref="H26" xr:uid="{00000000-0002-0000-0200-000004000000}"/>
    <dataValidation allowBlank="1" showInputMessage="1" showErrorMessage="1" prompt="Stanje glavnice na presečni dan pred oddajo vloge" sqref="C5:C16" xr:uid="{00000000-0002-0000-0200-000005000000}"/>
    <dataValidation allowBlank="1" showInputMessage="1" showErrorMessage="1" prompt="Odplačila glavnice obstoječih obveznosti od presečnega dne do konca leta v EUR" sqref="I5:I16" xr:uid="{00000000-0002-0000-0200-000006000000}"/>
    <dataValidation allowBlank="1" showInputMessage="1" showErrorMessage="1" prompt="Primer: Kredit NLB d.d." sqref="A5:A16" xr:uid="{00000000-0002-0000-0200-000009000000}"/>
    <dataValidation allowBlank="1" showInputMessage="1" showErrorMessage="1" prompt="Odplačila glavnice." sqref="I19:L19 I4:L4 L21:L24 I24:K24 I21:K22" xr:uid="{00000000-0002-0000-0200-000002000000}"/>
    <dataValidation allowBlank="1" showInputMessage="1" showErrorMessage="1" prompt="Stanje glavnice." sqref="I25:L26" xr:uid="{00000000-0002-0000-0200-000003000000}"/>
    <dataValidation allowBlank="1" showInputMessage="1" showErrorMessage="1" prompt="Odplačila glavnice obstoječih obveznosti v EUR" sqref="J5:L16" xr:uid="{00000000-0002-0000-0200-000007000000}"/>
    <dataValidation allowBlank="1" showInputMessage="1" showErrorMessage="1" prompt="Odplačila glavnice zaprošenega posojila pri Skladu v EUR." sqref="L20" xr:uid="{00000000-0002-0000-0200-000008000000}"/>
    <dataValidation allowBlank="1" showInputMessage="1" showErrorMessage="1" prompt="Odplačila glavnice zaprošenega posojila pri SRRS v EUR" sqref="I20:K20" xr:uid="{62D1CE89-28EA-46C6-83AF-3B0163508BD8}"/>
    <dataValidation allowBlank="1" showInputMessage="1" showErrorMessage="1" prompt="Odplačila glavnice" sqref="I23:K23" xr:uid="{0B934D6E-AEA8-4513-8068-F554984234E9}"/>
  </dataValidations>
  <pageMargins left="0.7" right="0.7" top="0.75" bottom="0.75" header="0.3" footer="0.3"/>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47D66-4088-4BD8-BEEB-57D7E971B538}">
  <sheetPr>
    <tabColor rgb="FF649981"/>
    <pageSetUpPr fitToPage="1"/>
  </sheetPr>
  <dimension ref="A1:M89"/>
  <sheetViews>
    <sheetView view="pageBreakPreview" zoomScaleNormal="100" zoomScaleSheetLayoutView="100" zoomScalePageLayoutView="120" workbookViewId="0">
      <pane ySplit="5" topLeftCell="A33" activePane="bottomLeft" state="frozen"/>
      <selection pane="bottomLeft" activeCell="D40" sqref="D40"/>
    </sheetView>
  </sheetViews>
  <sheetFormatPr defaultColWidth="9.140625" defaultRowHeight="12.75" x14ac:dyDescent="0.2"/>
  <cols>
    <col min="1" max="1" width="49.85546875" style="8" customWidth="1"/>
    <col min="2" max="2" width="8.7109375" style="152" customWidth="1"/>
    <col min="3" max="3" width="12" style="8" customWidth="1"/>
    <col min="4" max="4" width="17.28515625" style="8" customWidth="1"/>
    <col min="5" max="5" width="27" style="8" customWidth="1"/>
    <col min="6" max="6" width="23" style="8" customWidth="1"/>
    <col min="7" max="7" width="21" style="8" customWidth="1"/>
    <col min="8" max="8" width="23" style="152" customWidth="1"/>
    <col min="9" max="13" width="17.7109375" style="8" customWidth="1"/>
    <col min="14" max="14" width="17.5703125" style="8" customWidth="1"/>
    <col min="15" max="16384" width="9.140625" style="8"/>
  </cols>
  <sheetData>
    <row r="1" spans="1:13" ht="39.950000000000003" customHeight="1" thickBot="1" x14ac:dyDescent="0.25">
      <c r="A1" s="460" t="s">
        <v>186</v>
      </c>
      <c r="B1" s="461"/>
      <c r="C1" s="461"/>
      <c r="D1" s="461"/>
      <c r="E1" s="461"/>
      <c r="F1" s="461"/>
      <c r="G1" s="461"/>
      <c r="H1" s="461"/>
      <c r="I1" s="461"/>
      <c r="J1" s="461"/>
      <c r="K1" s="461"/>
      <c r="L1" s="461"/>
      <c r="M1" s="461"/>
    </row>
    <row r="2" spans="1:13" ht="30" hidden="1" customHeight="1" thickBot="1" x14ac:dyDescent="0.25">
      <c r="A2" s="56" t="s">
        <v>167</v>
      </c>
      <c r="B2" s="462" t="s">
        <v>168</v>
      </c>
      <c r="C2" s="462"/>
      <c r="D2" s="462"/>
      <c r="E2" s="462"/>
      <c r="F2" s="462"/>
      <c r="G2" s="462"/>
      <c r="H2" s="462"/>
      <c r="I2" s="462"/>
      <c r="J2" s="462"/>
      <c r="K2" s="462"/>
      <c r="L2" s="462"/>
      <c r="M2" s="462"/>
    </row>
    <row r="3" spans="1:13" ht="20.100000000000001" customHeight="1" thickBot="1" x14ac:dyDescent="0.25">
      <c r="A3" s="153" t="s">
        <v>187</v>
      </c>
      <c r="B3" s="463"/>
      <c r="C3" s="463"/>
      <c r="D3" s="55"/>
      <c r="E3" s="125"/>
      <c r="F3" s="125"/>
      <c r="G3" s="125"/>
      <c r="H3" s="125" t="s">
        <v>188</v>
      </c>
      <c r="I3" s="155">
        <f>PREDSTAVITEV!E6</f>
        <v>0</v>
      </c>
      <c r="J3" s="156"/>
      <c r="K3" s="125"/>
      <c r="L3" s="157" t="s">
        <v>189</v>
      </c>
      <c r="M3" s="155" t="str">
        <f>PREDSTAVITEV!E5</f>
        <v>DA</v>
      </c>
    </row>
    <row r="4" spans="1:13" ht="20.100000000000001" customHeight="1" x14ac:dyDescent="0.25">
      <c r="A4" s="464" t="s">
        <v>190</v>
      </c>
      <c r="B4" s="465"/>
      <c r="C4" s="465"/>
      <c r="D4" s="466"/>
      <c r="E4" s="472" t="s">
        <v>191</v>
      </c>
      <c r="F4" s="473"/>
      <c r="G4" s="473"/>
      <c r="H4" s="474"/>
      <c r="I4" s="467" t="s">
        <v>192</v>
      </c>
      <c r="J4" s="468"/>
      <c r="K4" s="468"/>
      <c r="L4" s="468"/>
      <c r="M4" s="469"/>
    </row>
    <row r="5" spans="1:13" ht="51" x14ac:dyDescent="0.2">
      <c r="A5" s="113" t="s">
        <v>193</v>
      </c>
      <c r="B5" s="115" t="s">
        <v>194</v>
      </c>
      <c r="C5" s="115" t="s">
        <v>195</v>
      </c>
      <c r="D5" s="158" t="s">
        <v>196</v>
      </c>
      <c r="E5" s="159" t="s">
        <v>197</v>
      </c>
      <c r="F5" s="115" t="s">
        <v>198</v>
      </c>
      <c r="G5" s="115" t="s">
        <v>199</v>
      </c>
      <c r="H5" s="158" t="s">
        <v>198</v>
      </c>
      <c r="I5" s="159" t="s">
        <v>200</v>
      </c>
      <c r="J5" s="115" t="str">
        <f>CONCATENATE("do vključno ",PREDSTAVITEV!E2)</f>
        <v>do vključno 2024</v>
      </c>
      <c r="K5" s="115">
        <f>PREDSTAVITEV!E2+1</f>
        <v>2025</v>
      </c>
      <c r="L5" s="115">
        <f>PREDSTAVITEV!E2+2</f>
        <v>2026</v>
      </c>
      <c r="M5" s="158">
        <f>PREDSTAVITEV!E2+3</f>
        <v>2027</v>
      </c>
    </row>
    <row r="6" spans="1:13" s="118" customFormat="1" ht="20.100000000000001" customHeight="1" x14ac:dyDescent="0.2">
      <c r="A6" s="90" t="s">
        <v>201</v>
      </c>
      <c r="B6" s="160" t="s">
        <v>202</v>
      </c>
      <c r="C6" s="160"/>
      <c r="D6" s="275">
        <f>D7+D10+D13+D16</f>
        <v>0</v>
      </c>
      <c r="E6" s="276">
        <f>E7+E10+E13+E16</f>
        <v>0</v>
      </c>
      <c r="F6" s="80"/>
      <c r="G6" s="286">
        <f>G7+G10+G13+G16</f>
        <v>0</v>
      </c>
      <c r="H6" s="84"/>
      <c r="I6" s="273">
        <f>I7+I10+I13+I16</f>
        <v>0</v>
      </c>
      <c r="J6" s="291">
        <f>J7+J10+J13+J16</f>
        <v>0</v>
      </c>
      <c r="K6" s="291">
        <f>K7+K10+K13+K16</f>
        <v>0</v>
      </c>
      <c r="L6" s="291">
        <f>L7+L10+L13+L16</f>
        <v>0</v>
      </c>
      <c r="M6" s="272">
        <f>M7+M10+M13+M16</f>
        <v>0</v>
      </c>
    </row>
    <row r="7" spans="1:13" ht="20.100000000000001" customHeight="1" x14ac:dyDescent="0.2">
      <c r="A7" s="161" t="s">
        <v>203</v>
      </c>
      <c r="B7" s="162" t="s">
        <v>204</v>
      </c>
      <c r="C7" s="163"/>
      <c r="D7" s="277">
        <f>SUM(D8:D9)</f>
        <v>0</v>
      </c>
      <c r="E7" s="278">
        <f>SUM(E8:E9)</f>
        <v>0</v>
      </c>
      <c r="F7" s="81"/>
      <c r="G7" s="287">
        <f t="shared" ref="G7" si="0">SUM(G8:G9)</f>
        <v>0</v>
      </c>
      <c r="H7" s="85"/>
      <c r="I7" s="270">
        <f>SUM(J7:M7)</f>
        <v>0</v>
      </c>
      <c r="J7" s="292">
        <f>SUM(J8:J9)</f>
        <v>0</v>
      </c>
      <c r="K7" s="292">
        <f>SUM(K8:K9)</f>
        <v>0</v>
      </c>
      <c r="L7" s="292">
        <f>SUM(L8:L9)</f>
        <v>0</v>
      </c>
      <c r="M7" s="269">
        <f>SUM(M8:M9)</f>
        <v>0</v>
      </c>
    </row>
    <row r="8" spans="1:13" ht="20.100000000000001" customHeight="1" x14ac:dyDescent="0.2">
      <c r="A8" s="312"/>
      <c r="B8" s="162"/>
      <c r="C8" s="58"/>
      <c r="D8" s="279"/>
      <c r="E8" s="280"/>
      <c r="F8" s="180"/>
      <c r="G8" s="288"/>
      <c r="H8" s="181"/>
      <c r="I8" s="270">
        <f>SUM(J8:M8)</f>
        <v>0</v>
      </c>
      <c r="J8" s="288"/>
      <c r="K8" s="288"/>
      <c r="L8" s="288"/>
      <c r="M8" s="271"/>
    </row>
    <row r="9" spans="1:13" ht="20.100000000000001" customHeight="1" x14ac:dyDescent="0.2">
      <c r="A9" s="312"/>
      <c r="B9" s="162"/>
      <c r="C9" s="58"/>
      <c r="D9" s="279"/>
      <c r="E9" s="280"/>
      <c r="F9" s="180"/>
      <c r="G9" s="288"/>
      <c r="H9" s="181"/>
      <c r="I9" s="270">
        <f>SUM(J9:M9)</f>
        <v>0</v>
      </c>
      <c r="J9" s="288"/>
      <c r="K9" s="288"/>
      <c r="L9" s="288"/>
      <c r="M9" s="271"/>
    </row>
    <row r="10" spans="1:13" ht="20.100000000000001" customHeight="1" x14ac:dyDescent="0.2">
      <c r="A10" s="164" t="s">
        <v>205</v>
      </c>
      <c r="B10" s="162" t="s">
        <v>206</v>
      </c>
      <c r="C10" s="163"/>
      <c r="D10" s="277">
        <f>SUM(D11)</f>
        <v>0</v>
      </c>
      <c r="E10" s="278">
        <f t="shared" ref="E10:G10" si="1">SUM(E11)</f>
        <v>0</v>
      </c>
      <c r="F10" s="86"/>
      <c r="G10" s="287">
        <f t="shared" si="1"/>
        <v>0</v>
      </c>
      <c r="H10" s="87"/>
      <c r="I10" s="270">
        <f t="shared" ref="I10:I16" si="2">SUM(J10:M10)</f>
        <v>0</v>
      </c>
      <c r="J10" s="292">
        <f t="shared" ref="J10:K10" si="3">SUM(J11)</f>
        <v>0</v>
      </c>
      <c r="K10" s="292">
        <f t="shared" si="3"/>
        <v>0</v>
      </c>
      <c r="L10" s="292">
        <f>SUM(L11)</f>
        <v>0</v>
      </c>
      <c r="M10" s="269">
        <f>SUM(M11)</f>
        <v>0</v>
      </c>
    </row>
    <row r="11" spans="1:13" ht="20.100000000000001" customHeight="1" x14ac:dyDescent="0.2">
      <c r="A11" s="312"/>
      <c r="B11" s="162"/>
      <c r="C11" s="58"/>
      <c r="D11" s="279"/>
      <c r="E11" s="280"/>
      <c r="F11" s="180"/>
      <c r="G11" s="288"/>
      <c r="H11" s="181"/>
      <c r="I11" s="270">
        <f>SUM(J11:M11)</f>
        <v>0</v>
      </c>
      <c r="J11" s="288"/>
      <c r="K11" s="288"/>
      <c r="L11" s="288"/>
      <c r="M11" s="271"/>
    </row>
    <row r="12" spans="1:13" ht="20.100000000000001" customHeight="1" x14ac:dyDescent="0.2">
      <c r="A12" s="313"/>
      <c r="B12" s="162"/>
      <c r="C12" s="58"/>
      <c r="D12" s="279"/>
      <c r="E12" s="310"/>
      <c r="F12" s="180"/>
      <c r="G12" s="288"/>
      <c r="H12" s="181"/>
      <c r="I12" s="270"/>
      <c r="J12" s="311"/>
      <c r="K12" s="288"/>
      <c r="L12" s="288"/>
      <c r="M12" s="288"/>
    </row>
    <row r="13" spans="1:13" ht="20.100000000000001" customHeight="1" x14ac:dyDescent="0.2">
      <c r="A13" s="164" t="s">
        <v>207</v>
      </c>
      <c r="B13" s="162" t="s">
        <v>208</v>
      </c>
      <c r="C13" s="163"/>
      <c r="D13" s="277">
        <f>SUM(D14)</f>
        <v>0</v>
      </c>
      <c r="E13" s="278">
        <f t="shared" ref="E13:G13" si="4">SUM(E14)</f>
        <v>0</v>
      </c>
      <c r="F13" s="86"/>
      <c r="G13" s="287">
        <f t="shared" si="4"/>
        <v>0</v>
      </c>
      <c r="H13" s="87"/>
      <c r="I13" s="270">
        <f t="shared" si="2"/>
        <v>0</v>
      </c>
      <c r="J13" s="292">
        <f t="shared" ref="J13:M13" si="5">SUM(J14)</f>
        <v>0</v>
      </c>
      <c r="K13" s="292">
        <f t="shared" si="5"/>
        <v>0</v>
      </c>
      <c r="L13" s="292">
        <f t="shared" si="5"/>
        <v>0</v>
      </c>
      <c r="M13" s="269">
        <f t="shared" si="5"/>
        <v>0</v>
      </c>
    </row>
    <row r="14" spans="1:13" ht="20.100000000000001" customHeight="1" x14ac:dyDescent="0.2">
      <c r="A14" s="312"/>
      <c r="B14" s="162"/>
      <c r="C14" s="58"/>
      <c r="D14" s="279"/>
      <c r="E14" s="280"/>
      <c r="F14" s="180"/>
      <c r="G14" s="288"/>
      <c r="H14" s="181"/>
      <c r="I14" s="270">
        <f>SUM(J14:M14)</f>
        <v>0</v>
      </c>
      <c r="J14" s="288"/>
      <c r="K14" s="288"/>
      <c r="L14" s="288"/>
      <c r="M14" s="271"/>
    </row>
    <row r="15" spans="1:13" ht="20.100000000000001" customHeight="1" x14ac:dyDescent="0.2">
      <c r="A15" s="313"/>
      <c r="B15" s="162"/>
      <c r="C15" s="58"/>
      <c r="D15" s="279"/>
      <c r="E15" s="310"/>
      <c r="F15" s="180"/>
      <c r="G15" s="288"/>
      <c r="H15" s="181"/>
      <c r="I15" s="270"/>
      <c r="J15" s="311"/>
      <c r="K15" s="288"/>
      <c r="L15" s="288"/>
      <c r="M15" s="271"/>
    </row>
    <row r="16" spans="1:13" ht="20.100000000000001" customHeight="1" x14ac:dyDescent="0.2">
      <c r="A16" s="161" t="s">
        <v>209</v>
      </c>
      <c r="B16" s="162" t="s">
        <v>210</v>
      </c>
      <c r="C16" s="163"/>
      <c r="D16" s="277">
        <f>SUM(D17)</f>
        <v>0</v>
      </c>
      <c r="E16" s="278">
        <f t="shared" ref="E16:G16" si="6">SUM(E17)</f>
        <v>0</v>
      </c>
      <c r="F16" s="86"/>
      <c r="G16" s="287">
        <f t="shared" si="6"/>
        <v>0</v>
      </c>
      <c r="H16" s="87"/>
      <c r="I16" s="270">
        <f t="shared" si="2"/>
        <v>0</v>
      </c>
      <c r="J16" s="292">
        <f t="shared" ref="J16:M16" si="7">SUM(J17)</f>
        <v>0</v>
      </c>
      <c r="K16" s="292">
        <f t="shared" si="7"/>
        <v>0</v>
      </c>
      <c r="L16" s="292">
        <f>SUM(L17)</f>
        <v>0</v>
      </c>
      <c r="M16" s="269">
        <f t="shared" si="7"/>
        <v>0</v>
      </c>
    </row>
    <row r="17" spans="1:13" ht="20.100000000000001" customHeight="1" x14ac:dyDescent="0.2">
      <c r="A17" s="312"/>
      <c r="B17" s="162"/>
      <c r="C17" s="58"/>
      <c r="D17" s="279"/>
      <c r="E17" s="280"/>
      <c r="F17" s="180"/>
      <c r="G17" s="288"/>
      <c r="H17" s="181"/>
      <c r="I17" s="270">
        <f>SUM(J17:M17)</f>
        <v>0</v>
      </c>
      <c r="J17" s="288"/>
      <c r="K17" s="288"/>
      <c r="L17" s="288"/>
      <c r="M17" s="271"/>
    </row>
    <row r="18" spans="1:13" ht="20.100000000000001" customHeight="1" x14ac:dyDescent="0.2">
      <c r="A18" s="313"/>
      <c r="B18" s="162"/>
      <c r="C18" s="58"/>
      <c r="D18" s="279"/>
      <c r="E18" s="310"/>
      <c r="F18" s="180"/>
      <c r="G18" s="288"/>
      <c r="H18" s="181"/>
      <c r="I18" s="270"/>
      <c r="J18" s="288"/>
      <c r="K18" s="288"/>
      <c r="L18" s="288"/>
      <c r="M18" s="271"/>
    </row>
    <row r="19" spans="1:13" s="118" customFormat="1" ht="20.100000000000001" customHeight="1" x14ac:dyDescent="0.2">
      <c r="A19" s="90" t="s">
        <v>211</v>
      </c>
      <c r="B19" s="160" t="s">
        <v>212</v>
      </c>
      <c r="C19" s="160"/>
      <c r="D19" s="281">
        <f>D20+D29+D37+D49+D57</f>
        <v>3150000</v>
      </c>
      <c r="E19" s="282">
        <f>E20+E29+E37+E49+E57</f>
        <v>20005</v>
      </c>
      <c r="F19" s="88"/>
      <c r="G19" s="289">
        <f>G20+G29+G37+G49+G57</f>
        <v>170000</v>
      </c>
      <c r="H19" s="89"/>
      <c r="I19" s="273">
        <f>I20+I29+I37+I49+I57</f>
        <v>0</v>
      </c>
      <c r="J19" s="291">
        <f>J20+J29+J37+J49+J57</f>
        <v>0</v>
      </c>
      <c r="K19" s="291">
        <f>K20+K29+K37+K49+K57</f>
        <v>0</v>
      </c>
      <c r="L19" s="291">
        <f>L20+L29+L37+L49+L57</f>
        <v>0</v>
      </c>
      <c r="M19" s="272">
        <f>M20+M29+M37+M49+M57</f>
        <v>0</v>
      </c>
    </row>
    <row r="20" spans="1:13" ht="20.100000000000001" customHeight="1" x14ac:dyDescent="0.2">
      <c r="A20" s="161" t="s">
        <v>213</v>
      </c>
      <c r="B20" s="165" t="s">
        <v>214</v>
      </c>
      <c r="C20" s="166"/>
      <c r="D20" s="277">
        <f>SUM(D21:D27)</f>
        <v>0</v>
      </c>
      <c r="E20" s="278">
        <f t="shared" ref="E20:G20" si="8">SUM(E21:E27)</f>
        <v>0</v>
      </c>
      <c r="F20" s="86"/>
      <c r="G20" s="287">
        <f t="shared" si="8"/>
        <v>0</v>
      </c>
      <c r="H20" s="87"/>
      <c r="I20" s="270">
        <f t="shared" ref="I20:I57" si="9">SUM(J20:M20)</f>
        <v>0</v>
      </c>
      <c r="J20" s="292">
        <f t="shared" ref="J20:M20" si="10">SUM(J21:J27)</f>
        <v>0</v>
      </c>
      <c r="K20" s="292">
        <f t="shared" si="10"/>
        <v>0</v>
      </c>
      <c r="L20" s="292">
        <f t="shared" si="10"/>
        <v>0</v>
      </c>
      <c r="M20" s="269">
        <f t="shared" si="10"/>
        <v>0</v>
      </c>
    </row>
    <row r="21" spans="1:13" ht="20.100000000000001" customHeight="1" x14ac:dyDescent="0.2">
      <c r="A21" s="312"/>
      <c r="B21" s="165"/>
      <c r="C21" s="58"/>
      <c r="D21" s="279"/>
      <c r="E21" s="280"/>
      <c r="F21" s="180"/>
      <c r="G21" s="288"/>
      <c r="H21" s="181"/>
      <c r="I21" s="270">
        <f>SUM(J21:M21)</f>
        <v>0</v>
      </c>
      <c r="J21" s="288"/>
      <c r="K21" s="288"/>
      <c r="L21" s="288"/>
      <c r="M21" s="271"/>
    </row>
    <row r="22" spans="1:13" ht="20.100000000000001" customHeight="1" x14ac:dyDescent="0.2">
      <c r="A22" s="312"/>
      <c r="B22" s="165"/>
      <c r="C22" s="58"/>
      <c r="D22" s="279"/>
      <c r="E22" s="280"/>
      <c r="F22" s="180"/>
      <c r="G22" s="288"/>
      <c r="H22" s="181"/>
      <c r="I22" s="270">
        <v>0</v>
      </c>
      <c r="J22" s="288"/>
      <c r="K22" s="288"/>
      <c r="L22" s="288"/>
      <c r="M22" s="271"/>
    </row>
    <row r="23" spans="1:13" ht="20.100000000000001" customHeight="1" x14ac:dyDescent="0.2">
      <c r="A23" s="312"/>
      <c r="B23" s="165"/>
      <c r="C23" s="58"/>
      <c r="D23" s="279"/>
      <c r="E23" s="280"/>
      <c r="F23" s="180"/>
      <c r="G23" s="288"/>
      <c r="H23" s="181"/>
      <c r="I23" s="270">
        <v>0</v>
      </c>
      <c r="J23" s="288"/>
      <c r="K23" s="288"/>
      <c r="L23" s="288"/>
      <c r="M23" s="271"/>
    </row>
    <row r="24" spans="1:13" ht="20.100000000000001" customHeight="1" x14ac:dyDescent="0.2">
      <c r="A24" s="312"/>
      <c r="B24" s="165"/>
      <c r="C24" s="58"/>
      <c r="D24" s="279"/>
      <c r="E24" s="280"/>
      <c r="F24" s="180"/>
      <c r="G24" s="288"/>
      <c r="H24" s="181"/>
      <c r="I24" s="270">
        <v>0</v>
      </c>
      <c r="J24" s="288"/>
      <c r="K24" s="288"/>
      <c r="L24" s="288"/>
      <c r="M24" s="271"/>
    </row>
    <row r="25" spans="1:13" ht="20.100000000000001" customHeight="1" x14ac:dyDescent="0.2">
      <c r="A25" s="312"/>
      <c r="B25" s="165"/>
      <c r="C25" s="58"/>
      <c r="D25" s="279"/>
      <c r="E25" s="280"/>
      <c r="F25" s="180"/>
      <c r="G25" s="288"/>
      <c r="H25" s="181"/>
      <c r="I25" s="270"/>
      <c r="J25" s="288"/>
      <c r="K25" s="288"/>
      <c r="L25" s="288"/>
      <c r="M25" s="271"/>
    </row>
    <row r="26" spans="1:13" ht="20.100000000000001" customHeight="1" x14ac:dyDescent="0.2">
      <c r="A26" s="312"/>
      <c r="B26" s="165"/>
      <c r="C26" s="58"/>
      <c r="D26" s="279"/>
      <c r="E26" s="280"/>
      <c r="F26" s="180"/>
      <c r="G26" s="288"/>
      <c r="H26" s="181"/>
      <c r="I26" s="270">
        <v>0</v>
      </c>
      <c r="J26" s="288"/>
      <c r="K26" s="288"/>
      <c r="L26" s="288"/>
      <c r="M26" s="271"/>
    </row>
    <row r="27" spans="1:13" ht="20.100000000000001" customHeight="1" x14ac:dyDescent="0.2">
      <c r="A27" s="312"/>
      <c r="B27" s="165"/>
      <c r="C27" s="58"/>
      <c r="D27" s="279"/>
      <c r="E27" s="280"/>
      <c r="F27" s="180"/>
      <c r="G27" s="288"/>
      <c r="H27" s="181"/>
      <c r="I27" s="270">
        <f>SUM(J27:M27)</f>
        <v>0</v>
      </c>
      <c r="J27" s="288"/>
      <c r="K27" s="288"/>
      <c r="L27" s="288"/>
      <c r="M27" s="271"/>
    </row>
    <row r="28" spans="1:13" ht="20.100000000000001" customHeight="1" x14ac:dyDescent="0.2">
      <c r="A28" s="312"/>
      <c r="B28" s="165"/>
      <c r="C28" s="58"/>
      <c r="D28" s="279"/>
      <c r="E28" s="280"/>
      <c r="F28" s="180"/>
      <c r="G28" s="288"/>
      <c r="H28" s="181"/>
      <c r="I28" s="270"/>
      <c r="J28" s="311"/>
      <c r="K28" s="288"/>
      <c r="L28" s="288"/>
      <c r="M28" s="271"/>
    </row>
    <row r="29" spans="1:13" ht="20.100000000000001" customHeight="1" x14ac:dyDescent="0.2">
      <c r="A29" s="164" t="s">
        <v>215</v>
      </c>
      <c r="B29" s="165" t="s">
        <v>216</v>
      </c>
      <c r="C29" s="166"/>
      <c r="D29" s="277">
        <f>SUM(D30:D30)</f>
        <v>0</v>
      </c>
      <c r="E29" s="278">
        <f>SUM(E30:E30)</f>
        <v>0</v>
      </c>
      <c r="F29" s="86"/>
      <c r="G29" s="287">
        <f>SUM(G30:G30)</f>
        <v>0</v>
      </c>
      <c r="H29" s="87"/>
      <c r="I29" s="270">
        <f t="shared" si="9"/>
        <v>0</v>
      </c>
      <c r="J29" s="292">
        <f>SUM(J30:J30)</f>
        <v>0</v>
      </c>
      <c r="K29" s="292">
        <f>SUM(K30:K30)</f>
        <v>0</v>
      </c>
      <c r="L29" s="292">
        <f>SUM(L30:L30)</f>
        <v>0</v>
      </c>
      <c r="M29" s="269">
        <f>SUM(M30:M30)</f>
        <v>0</v>
      </c>
    </row>
    <row r="30" spans="1:13" ht="20.100000000000001" customHeight="1" x14ac:dyDescent="0.2">
      <c r="A30" s="312"/>
      <c r="B30" s="162"/>
      <c r="C30" s="58"/>
      <c r="D30" s="279"/>
      <c r="E30" s="280"/>
      <c r="F30" s="180"/>
      <c r="G30" s="288"/>
      <c r="H30" s="181"/>
      <c r="I30" s="270">
        <f>SUM(J30:M30)</f>
        <v>0</v>
      </c>
      <c r="J30" s="288"/>
      <c r="K30" s="288"/>
      <c r="L30" s="288"/>
      <c r="M30" s="271"/>
    </row>
    <row r="31" spans="1:13" ht="20.100000000000001" customHeight="1" x14ac:dyDescent="0.2">
      <c r="A31" s="312"/>
      <c r="B31" s="162"/>
      <c r="C31" s="58"/>
      <c r="D31" s="279"/>
      <c r="E31" s="280"/>
      <c r="F31" s="180"/>
      <c r="G31" s="288"/>
      <c r="H31" s="181"/>
      <c r="I31" s="270"/>
      <c r="J31" s="288"/>
      <c r="K31" s="288"/>
      <c r="L31" s="288"/>
      <c r="M31" s="271"/>
    </row>
    <row r="32" spans="1:13" ht="20.100000000000001" customHeight="1" x14ac:dyDescent="0.2">
      <c r="A32" s="312"/>
      <c r="B32" s="162"/>
      <c r="C32" s="58"/>
      <c r="D32" s="279"/>
      <c r="E32" s="280"/>
      <c r="F32" s="180"/>
      <c r="G32" s="288"/>
      <c r="H32" s="181"/>
      <c r="I32" s="270"/>
      <c r="J32" s="288"/>
      <c r="K32" s="288"/>
      <c r="L32" s="288"/>
      <c r="M32" s="271"/>
    </row>
    <row r="33" spans="1:13" ht="20.100000000000001" customHeight="1" x14ac:dyDescent="0.2">
      <c r="A33" s="312"/>
      <c r="B33" s="162"/>
      <c r="C33" s="58"/>
      <c r="D33" s="279"/>
      <c r="E33" s="280"/>
      <c r="F33" s="180"/>
      <c r="G33" s="288"/>
      <c r="H33" s="181"/>
      <c r="I33" s="270"/>
      <c r="J33" s="288"/>
      <c r="K33" s="288"/>
      <c r="L33" s="288"/>
      <c r="M33" s="271"/>
    </row>
    <row r="34" spans="1:13" ht="20.100000000000001" customHeight="1" x14ac:dyDescent="0.2">
      <c r="A34" s="312"/>
      <c r="B34" s="162"/>
      <c r="C34" s="58"/>
      <c r="D34" s="279"/>
      <c r="E34" s="280"/>
      <c r="F34" s="180"/>
      <c r="G34" s="288"/>
      <c r="H34" s="181"/>
      <c r="I34" s="270">
        <v>0</v>
      </c>
      <c r="J34" s="288"/>
      <c r="K34" s="288"/>
      <c r="L34" s="288"/>
      <c r="M34" s="271"/>
    </row>
    <row r="35" spans="1:13" ht="20.100000000000001" customHeight="1" x14ac:dyDescent="0.2">
      <c r="A35" s="312"/>
      <c r="B35" s="162"/>
      <c r="C35" s="58"/>
      <c r="D35" s="279"/>
      <c r="E35" s="280"/>
      <c r="F35" s="180"/>
      <c r="G35" s="288"/>
      <c r="H35" s="181"/>
      <c r="I35" s="270">
        <v>0</v>
      </c>
      <c r="J35" s="288"/>
      <c r="K35" s="288"/>
      <c r="L35" s="288"/>
      <c r="M35" s="271"/>
    </row>
    <row r="36" spans="1:13" ht="20.100000000000001" customHeight="1" x14ac:dyDescent="0.2">
      <c r="A36" s="312"/>
      <c r="B36" s="162"/>
      <c r="C36" s="58"/>
      <c r="D36" s="279"/>
      <c r="E36" s="280"/>
      <c r="F36" s="180"/>
      <c r="G36" s="288"/>
      <c r="H36" s="181"/>
      <c r="I36" s="270">
        <v>0</v>
      </c>
      <c r="J36" s="288"/>
      <c r="K36" s="288"/>
      <c r="L36" s="288"/>
      <c r="M36" s="271"/>
    </row>
    <row r="37" spans="1:13" ht="20.100000000000001" customHeight="1" x14ac:dyDescent="0.2">
      <c r="A37" s="164" t="s">
        <v>217</v>
      </c>
      <c r="B37" s="165" t="s">
        <v>218</v>
      </c>
      <c r="C37" s="166"/>
      <c r="D37" s="277">
        <f>SUM(D38:D48)</f>
        <v>3150000</v>
      </c>
      <c r="E37" s="278">
        <f t="shared" ref="E37:M37" si="11">SUM(E38:E48)</f>
        <v>20005</v>
      </c>
      <c r="F37" s="86"/>
      <c r="G37" s="287">
        <f t="shared" si="11"/>
        <v>170000</v>
      </c>
      <c r="H37" s="87"/>
      <c r="I37" s="270">
        <f t="shared" si="9"/>
        <v>0</v>
      </c>
      <c r="J37" s="292">
        <f t="shared" si="11"/>
        <v>0</v>
      </c>
      <c r="K37" s="292">
        <f t="shared" si="11"/>
        <v>0</v>
      </c>
      <c r="L37" s="292">
        <f t="shared" si="11"/>
        <v>0</v>
      </c>
      <c r="M37" s="269">
        <f t="shared" si="11"/>
        <v>0</v>
      </c>
    </row>
    <row r="38" spans="1:13" ht="20.100000000000001" customHeight="1" x14ac:dyDescent="0.2">
      <c r="A38" s="312"/>
      <c r="B38" s="162"/>
      <c r="C38" s="58" t="s">
        <v>7</v>
      </c>
      <c r="D38" s="279">
        <v>150000</v>
      </c>
      <c r="E38" s="280">
        <v>20000</v>
      </c>
      <c r="F38" s="180" t="s">
        <v>228</v>
      </c>
      <c r="G38" s="288">
        <v>150000</v>
      </c>
      <c r="H38" s="181" t="s">
        <v>228</v>
      </c>
      <c r="I38" s="270">
        <f t="shared" ref="I38:I48" si="12">SUM(J38:M38)</f>
        <v>0</v>
      </c>
      <c r="J38" s="288"/>
      <c r="K38" s="288"/>
      <c r="L38" s="288"/>
      <c r="M38" s="271"/>
    </row>
    <row r="39" spans="1:13" ht="20.100000000000001" customHeight="1" x14ac:dyDescent="0.2">
      <c r="A39" s="312"/>
      <c r="B39" s="162"/>
      <c r="C39" s="58" t="s">
        <v>7</v>
      </c>
      <c r="D39" s="279">
        <v>3000000</v>
      </c>
      <c r="E39" s="280">
        <v>5</v>
      </c>
      <c r="F39" s="180" t="s">
        <v>488</v>
      </c>
      <c r="G39" s="288">
        <v>20000</v>
      </c>
      <c r="H39" s="181" t="s">
        <v>488</v>
      </c>
      <c r="I39" s="270">
        <f t="shared" si="12"/>
        <v>0</v>
      </c>
      <c r="J39" s="288"/>
      <c r="K39" s="288"/>
      <c r="L39" s="288"/>
      <c r="M39" s="271"/>
    </row>
    <row r="40" spans="1:13" ht="20.100000000000001" customHeight="1" x14ac:dyDescent="0.2">
      <c r="A40" s="312"/>
      <c r="B40" s="162"/>
      <c r="C40" s="58"/>
      <c r="D40" s="279"/>
      <c r="E40" s="280"/>
      <c r="F40" s="180"/>
      <c r="G40" s="288"/>
      <c r="H40" s="181"/>
      <c r="I40" s="270">
        <f t="shared" si="12"/>
        <v>0</v>
      </c>
      <c r="J40" s="288"/>
      <c r="K40" s="288"/>
      <c r="L40" s="288"/>
      <c r="M40" s="271"/>
    </row>
    <row r="41" spans="1:13" ht="20.100000000000001" customHeight="1" x14ac:dyDescent="0.2">
      <c r="A41" s="312"/>
      <c r="B41" s="162"/>
      <c r="C41" s="58"/>
      <c r="D41" s="279"/>
      <c r="E41" s="280"/>
      <c r="F41" s="180"/>
      <c r="G41" s="288"/>
      <c r="H41" s="181"/>
      <c r="I41" s="270">
        <f t="shared" si="12"/>
        <v>0</v>
      </c>
      <c r="J41" s="288"/>
      <c r="K41" s="288"/>
      <c r="L41" s="288"/>
      <c r="M41" s="271"/>
    </row>
    <row r="42" spans="1:13" ht="20.100000000000001" customHeight="1" x14ac:dyDescent="0.2">
      <c r="A42" s="312"/>
      <c r="B42" s="162"/>
      <c r="C42" s="58"/>
      <c r="D42" s="279"/>
      <c r="E42" s="280"/>
      <c r="F42" s="180"/>
      <c r="G42" s="288"/>
      <c r="H42" s="181"/>
      <c r="I42" s="270">
        <f t="shared" si="12"/>
        <v>0</v>
      </c>
      <c r="J42" s="288"/>
      <c r="K42" s="288"/>
      <c r="L42" s="288"/>
      <c r="M42" s="271"/>
    </row>
    <row r="43" spans="1:13" ht="20.100000000000001" customHeight="1" x14ac:dyDescent="0.2">
      <c r="A43" s="312"/>
      <c r="B43" s="162"/>
      <c r="C43" s="58"/>
      <c r="D43" s="279"/>
      <c r="E43" s="280"/>
      <c r="F43" s="180"/>
      <c r="G43" s="288"/>
      <c r="H43" s="181"/>
      <c r="I43" s="270">
        <f t="shared" si="12"/>
        <v>0</v>
      </c>
      <c r="J43" s="288"/>
      <c r="K43" s="288"/>
      <c r="L43" s="288"/>
      <c r="M43" s="271"/>
    </row>
    <row r="44" spans="1:13" ht="20.100000000000001" customHeight="1" x14ac:dyDescent="0.2">
      <c r="A44" s="312"/>
      <c r="B44" s="162"/>
      <c r="C44" s="58"/>
      <c r="D44" s="279"/>
      <c r="E44" s="280"/>
      <c r="F44" s="180"/>
      <c r="G44" s="288"/>
      <c r="H44" s="181"/>
      <c r="I44" s="270">
        <f t="shared" si="12"/>
        <v>0</v>
      </c>
      <c r="J44" s="288"/>
      <c r="K44" s="288"/>
      <c r="L44" s="288"/>
      <c r="M44" s="271"/>
    </row>
    <row r="45" spans="1:13" ht="20.100000000000001" customHeight="1" x14ac:dyDescent="0.2">
      <c r="A45" s="312"/>
      <c r="B45" s="162"/>
      <c r="C45" s="58"/>
      <c r="D45" s="279"/>
      <c r="E45" s="280"/>
      <c r="F45" s="180"/>
      <c r="G45" s="288"/>
      <c r="H45" s="181"/>
      <c r="I45" s="270">
        <f t="shared" si="12"/>
        <v>0</v>
      </c>
      <c r="J45" s="288"/>
      <c r="K45" s="288"/>
      <c r="L45" s="288"/>
      <c r="M45" s="271"/>
    </row>
    <row r="46" spans="1:13" ht="20.100000000000001" customHeight="1" x14ac:dyDescent="0.2">
      <c r="A46" s="312"/>
      <c r="B46" s="162"/>
      <c r="C46" s="58"/>
      <c r="D46" s="279"/>
      <c r="E46" s="280"/>
      <c r="F46" s="180"/>
      <c r="G46" s="288"/>
      <c r="H46" s="181"/>
      <c r="I46" s="270">
        <f t="shared" si="12"/>
        <v>0</v>
      </c>
      <c r="J46" s="288"/>
      <c r="K46" s="288"/>
      <c r="L46" s="288"/>
      <c r="M46" s="271"/>
    </row>
    <row r="47" spans="1:13" ht="20.100000000000001" customHeight="1" x14ac:dyDescent="0.2">
      <c r="A47" s="312"/>
      <c r="B47" s="162"/>
      <c r="C47" s="58"/>
      <c r="D47" s="279"/>
      <c r="E47" s="280"/>
      <c r="F47" s="180"/>
      <c r="G47" s="288"/>
      <c r="H47" s="181"/>
      <c r="I47" s="270">
        <f t="shared" si="12"/>
        <v>0</v>
      </c>
      <c r="J47" s="288"/>
      <c r="K47" s="288"/>
      <c r="L47" s="288"/>
      <c r="M47" s="271"/>
    </row>
    <row r="48" spans="1:13" ht="20.100000000000001" customHeight="1" x14ac:dyDescent="0.2">
      <c r="A48" s="312"/>
      <c r="B48" s="162"/>
      <c r="C48" s="58"/>
      <c r="D48" s="279"/>
      <c r="E48" s="280"/>
      <c r="F48" s="180"/>
      <c r="G48" s="288"/>
      <c r="H48" s="181"/>
      <c r="I48" s="270">
        <f t="shared" si="12"/>
        <v>0</v>
      </c>
      <c r="J48" s="288"/>
      <c r="K48" s="288"/>
      <c r="L48" s="288"/>
      <c r="M48" s="271"/>
    </row>
    <row r="49" spans="1:13" ht="25.5" x14ac:dyDescent="0.2">
      <c r="A49" s="161" t="s">
        <v>219</v>
      </c>
      <c r="B49" s="165" t="s">
        <v>220</v>
      </c>
      <c r="C49" s="166"/>
      <c r="D49" s="277">
        <f>SUM(D50:D56)</f>
        <v>0</v>
      </c>
      <c r="E49" s="278">
        <f t="shared" ref="E49:M49" si="13">SUM(E50:E56)</f>
        <v>0</v>
      </c>
      <c r="F49" s="86"/>
      <c r="G49" s="287">
        <f t="shared" si="13"/>
        <v>0</v>
      </c>
      <c r="H49" s="87"/>
      <c r="I49" s="270">
        <f t="shared" si="9"/>
        <v>0</v>
      </c>
      <c r="J49" s="292">
        <f t="shared" si="13"/>
        <v>0</v>
      </c>
      <c r="K49" s="292">
        <f t="shared" si="13"/>
        <v>0</v>
      </c>
      <c r="L49" s="292">
        <f t="shared" si="13"/>
        <v>0</v>
      </c>
      <c r="M49" s="269">
        <f t="shared" si="13"/>
        <v>0</v>
      </c>
    </row>
    <row r="50" spans="1:13" ht="20.100000000000001" customHeight="1" x14ac:dyDescent="0.2">
      <c r="A50" s="312"/>
      <c r="B50" s="165"/>
      <c r="C50" s="58"/>
      <c r="D50" s="279"/>
      <c r="E50" s="280"/>
      <c r="F50" s="180"/>
      <c r="G50" s="288"/>
      <c r="H50" s="181"/>
      <c r="I50" s="270">
        <f>SUM(J50:M50)</f>
        <v>0</v>
      </c>
      <c r="J50" s="288"/>
      <c r="K50" s="288"/>
      <c r="L50" s="288"/>
      <c r="M50" s="271"/>
    </row>
    <row r="51" spans="1:13" ht="20.100000000000001" customHeight="1" x14ac:dyDescent="0.2">
      <c r="A51" s="312"/>
      <c r="B51" s="165"/>
      <c r="C51" s="58"/>
      <c r="D51" s="279"/>
      <c r="E51" s="280"/>
      <c r="F51" s="180"/>
      <c r="G51" s="288"/>
      <c r="H51" s="181"/>
      <c r="I51" s="270">
        <f>SUM(J51:M51)</f>
        <v>0</v>
      </c>
      <c r="J51" s="288"/>
      <c r="K51" s="288"/>
      <c r="L51" s="288"/>
      <c r="M51" s="271"/>
    </row>
    <row r="52" spans="1:13" ht="20.100000000000001" customHeight="1" x14ac:dyDescent="0.2">
      <c r="A52" s="312"/>
      <c r="B52" s="165"/>
      <c r="C52" s="58"/>
      <c r="D52" s="279"/>
      <c r="E52" s="280"/>
      <c r="F52" s="180"/>
      <c r="G52" s="288"/>
      <c r="H52" s="181"/>
      <c r="I52" s="270"/>
      <c r="J52" s="288"/>
      <c r="K52" s="288"/>
      <c r="L52" s="288"/>
      <c r="M52" s="271"/>
    </row>
    <row r="53" spans="1:13" ht="20.100000000000001" customHeight="1" x14ac:dyDescent="0.2">
      <c r="A53" s="312"/>
      <c r="B53" s="165"/>
      <c r="C53" s="58"/>
      <c r="D53" s="279"/>
      <c r="E53" s="280"/>
      <c r="F53" s="180"/>
      <c r="G53" s="288"/>
      <c r="H53" s="181"/>
      <c r="I53" s="270"/>
      <c r="J53" s="288"/>
      <c r="K53" s="288"/>
      <c r="L53" s="288"/>
      <c r="M53" s="271"/>
    </row>
    <row r="54" spans="1:13" ht="20.100000000000001" customHeight="1" x14ac:dyDescent="0.2">
      <c r="A54" s="312"/>
      <c r="B54" s="165"/>
      <c r="C54" s="58"/>
      <c r="D54" s="279"/>
      <c r="E54" s="280"/>
      <c r="F54" s="180"/>
      <c r="G54" s="288"/>
      <c r="H54" s="181"/>
      <c r="I54" s="270"/>
      <c r="J54" s="288"/>
      <c r="K54" s="288"/>
      <c r="L54" s="288"/>
      <c r="M54" s="271"/>
    </row>
    <row r="55" spans="1:13" ht="20.100000000000001" customHeight="1" x14ac:dyDescent="0.2">
      <c r="A55" s="312"/>
      <c r="B55" s="165"/>
      <c r="C55" s="58"/>
      <c r="D55" s="279"/>
      <c r="E55" s="280"/>
      <c r="F55" s="180"/>
      <c r="G55" s="288"/>
      <c r="H55" s="181"/>
      <c r="I55" s="270">
        <f>SUM(J55:M55)</f>
        <v>0</v>
      </c>
      <c r="J55" s="288"/>
      <c r="K55" s="288"/>
      <c r="L55" s="288"/>
      <c r="M55" s="271"/>
    </row>
    <row r="56" spans="1:13" ht="20.100000000000001" customHeight="1" x14ac:dyDescent="0.2">
      <c r="A56" s="312"/>
      <c r="B56" s="165"/>
      <c r="C56" s="58"/>
      <c r="D56" s="279"/>
      <c r="E56" s="280"/>
      <c r="F56" s="180"/>
      <c r="G56" s="288"/>
      <c r="H56" s="181"/>
      <c r="I56" s="270">
        <f>SUM(J56:M56)</f>
        <v>0</v>
      </c>
      <c r="J56" s="288"/>
      <c r="K56" s="288"/>
      <c r="L56" s="288"/>
      <c r="M56" s="271"/>
    </row>
    <row r="57" spans="1:13" ht="20.100000000000001" customHeight="1" x14ac:dyDescent="0.2">
      <c r="A57" s="161" t="s">
        <v>221</v>
      </c>
      <c r="B57" s="115" t="s">
        <v>222</v>
      </c>
      <c r="C57" s="167"/>
      <c r="D57" s="277">
        <f>SUM(D58:D64)</f>
        <v>0</v>
      </c>
      <c r="E57" s="278">
        <f>SUM(E58:E64)</f>
        <v>0</v>
      </c>
      <c r="F57" s="86"/>
      <c r="G57" s="287">
        <f>SUM(G58:G64)</f>
        <v>0</v>
      </c>
      <c r="H57" s="87"/>
      <c r="I57" s="270">
        <f t="shared" si="9"/>
        <v>0</v>
      </c>
      <c r="J57" s="292">
        <f>SUM(J58:J64)</f>
        <v>0</v>
      </c>
      <c r="K57" s="292">
        <f>SUM(K58:K64)</f>
        <v>0</v>
      </c>
      <c r="L57" s="292">
        <f>SUM(L58:L64)</f>
        <v>0</v>
      </c>
      <c r="M57" s="269">
        <f>SUM(M58:M64)</f>
        <v>0</v>
      </c>
    </row>
    <row r="58" spans="1:13" ht="20.100000000000001" customHeight="1" x14ac:dyDescent="0.2">
      <c r="A58" s="312"/>
      <c r="B58" s="115"/>
      <c r="C58" s="58"/>
      <c r="D58" s="279"/>
      <c r="E58" s="280"/>
      <c r="F58" s="180"/>
      <c r="G58" s="288"/>
      <c r="H58" s="181"/>
      <c r="I58" s="270">
        <f>SUM(J58:M58)</f>
        <v>0</v>
      </c>
      <c r="J58" s="288"/>
      <c r="K58" s="288"/>
      <c r="L58" s="288"/>
      <c r="M58" s="271"/>
    </row>
    <row r="59" spans="1:13" ht="20.100000000000001" customHeight="1" x14ac:dyDescent="0.2">
      <c r="A59" s="312"/>
      <c r="B59" s="115"/>
      <c r="C59" s="58"/>
      <c r="D59" s="279"/>
      <c r="E59" s="280"/>
      <c r="F59" s="180"/>
      <c r="G59" s="288"/>
      <c r="H59" s="181"/>
      <c r="I59" s="270"/>
      <c r="J59" s="288"/>
      <c r="K59" s="288"/>
      <c r="L59" s="288"/>
      <c r="M59" s="271"/>
    </row>
    <row r="60" spans="1:13" ht="20.100000000000001" customHeight="1" x14ac:dyDescent="0.2">
      <c r="A60" s="312"/>
      <c r="B60" s="115"/>
      <c r="C60" s="58"/>
      <c r="D60" s="279"/>
      <c r="E60" s="280"/>
      <c r="F60" s="180"/>
      <c r="G60" s="288"/>
      <c r="H60" s="181"/>
      <c r="I60" s="270"/>
      <c r="J60" s="288"/>
      <c r="K60" s="288"/>
      <c r="L60" s="288"/>
      <c r="M60" s="271"/>
    </row>
    <row r="61" spans="1:13" ht="20.100000000000001" customHeight="1" x14ac:dyDescent="0.2">
      <c r="A61" s="312"/>
      <c r="B61" s="115"/>
      <c r="C61" s="58"/>
      <c r="D61" s="279"/>
      <c r="E61" s="280"/>
      <c r="F61" s="180"/>
      <c r="G61" s="288"/>
      <c r="H61" s="181"/>
      <c r="I61" s="270"/>
      <c r="J61" s="288"/>
      <c r="K61" s="288"/>
      <c r="L61" s="288"/>
      <c r="M61" s="271"/>
    </row>
    <row r="62" spans="1:13" ht="20.100000000000001" customHeight="1" x14ac:dyDescent="0.2">
      <c r="A62" s="312"/>
      <c r="B62" s="115"/>
      <c r="C62" s="58"/>
      <c r="D62" s="279"/>
      <c r="E62" s="280"/>
      <c r="F62" s="180"/>
      <c r="G62" s="288"/>
      <c r="H62" s="181"/>
      <c r="I62" s="270"/>
      <c r="J62" s="288"/>
      <c r="K62" s="288"/>
      <c r="L62" s="288"/>
      <c r="M62" s="271"/>
    </row>
    <row r="63" spans="1:13" ht="20.100000000000001" customHeight="1" x14ac:dyDescent="0.2">
      <c r="A63" s="312"/>
      <c r="B63" s="115"/>
      <c r="C63" s="58"/>
      <c r="D63" s="279"/>
      <c r="E63" s="280"/>
      <c r="F63" s="180"/>
      <c r="G63" s="288"/>
      <c r="H63" s="181"/>
      <c r="I63" s="270">
        <f>SUM(J63:M63)</f>
        <v>0</v>
      </c>
      <c r="J63" s="288"/>
      <c r="K63" s="288"/>
      <c r="L63" s="288"/>
      <c r="M63" s="271"/>
    </row>
    <row r="64" spans="1:13" ht="20.100000000000001" customHeight="1" x14ac:dyDescent="0.2">
      <c r="A64" s="312"/>
      <c r="B64" s="115"/>
      <c r="C64" s="58"/>
      <c r="D64" s="279"/>
      <c r="E64" s="280"/>
      <c r="F64" s="180"/>
      <c r="G64" s="288"/>
      <c r="H64" s="181"/>
      <c r="I64" s="270">
        <f>SUM(J64:M64)</f>
        <v>0</v>
      </c>
      <c r="J64" s="288"/>
      <c r="K64" s="288"/>
      <c r="L64" s="288"/>
      <c r="M64" s="271"/>
    </row>
    <row r="65" spans="1:13" s="118" customFormat="1" ht="20.100000000000001" customHeight="1" x14ac:dyDescent="0.2">
      <c r="A65" s="90" t="s">
        <v>223</v>
      </c>
      <c r="B65" s="115" t="s">
        <v>224</v>
      </c>
      <c r="C65" s="115"/>
      <c r="D65" s="281">
        <f>D66+D72</f>
        <v>0</v>
      </c>
      <c r="E65" s="282">
        <f>E66+E72</f>
        <v>0</v>
      </c>
      <c r="F65" s="88"/>
      <c r="G65" s="289">
        <f>G66+G72</f>
        <v>0</v>
      </c>
      <c r="H65" s="89"/>
      <c r="I65" s="273">
        <f>I66+I72</f>
        <v>0</v>
      </c>
      <c r="J65" s="291">
        <f>J66+J72</f>
        <v>0</v>
      </c>
      <c r="K65" s="291">
        <f>K66+K72</f>
        <v>0</v>
      </c>
      <c r="L65" s="291">
        <f>L66+L72</f>
        <v>0</v>
      </c>
      <c r="M65" s="272">
        <f>M66+M72</f>
        <v>0</v>
      </c>
    </row>
    <row r="66" spans="1:13" ht="20.100000000000001" customHeight="1" x14ac:dyDescent="0.2">
      <c r="A66" s="161" t="s">
        <v>225</v>
      </c>
      <c r="B66" s="165">
        <v>128</v>
      </c>
      <c r="C66" s="166"/>
      <c r="D66" s="277">
        <f>SUM(D67)</f>
        <v>0</v>
      </c>
      <c r="E66" s="278">
        <f t="shared" ref="E66:M66" si="14">SUM(E67)</f>
        <v>0</v>
      </c>
      <c r="F66" s="86"/>
      <c r="G66" s="287">
        <f t="shared" si="14"/>
        <v>0</v>
      </c>
      <c r="H66" s="87"/>
      <c r="I66" s="270">
        <f>SUM(J66:M66)</f>
        <v>0</v>
      </c>
      <c r="J66" s="292">
        <f t="shared" si="14"/>
        <v>0</v>
      </c>
      <c r="K66" s="292">
        <f t="shared" si="14"/>
        <v>0</v>
      </c>
      <c r="L66" s="292">
        <f t="shared" si="14"/>
        <v>0</v>
      </c>
      <c r="M66" s="269">
        <f t="shared" si="14"/>
        <v>0</v>
      </c>
    </row>
    <row r="67" spans="1:13" ht="20.100000000000001" customHeight="1" x14ac:dyDescent="0.2">
      <c r="A67" s="312"/>
      <c r="B67" s="165"/>
      <c r="C67" s="58"/>
      <c r="D67" s="279"/>
      <c r="E67" s="280"/>
      <c r="F67" s="180"/>
      <c r="G67" s="288"/>
      <c r="H67" s="181"/>
      <c r="I67" s="270">
        <f>SUM(J67:M67)</f>
        <v>0</v>
      </c>
      <c r="J67" s="288"/>
      <c r="K67" s="288"/>
      <c r="L67" s="288"/>
      <c r="M67" s="271"/>
    </row>
    <row r="68" spans="1:13" ht="20.100000000000001" customHeight="1" x14ac:dyDescent="0.2">
      <c r="A68" s="312"/>
      <c r="B68" s="165"/>
      <c r="C68" s="58"/>
      <c r="D68" s="279"/>
      <c r="E68" s="280"/>
      <c r="F68" s="180"/>
      <c r="G68" s="288"/>
      <c r="H68" s="181"/>
      <c r="I68" s="270">
        <v>0</v>
      </c>
      <c r="J68" s="288"/>
      <c r="K68" s="288"/>
      <c r="L68" s="288"/>
      <c r="M68" s="271"/>
    </row>
    <row r="69" spans="1:13" ht="20.100000000000001" customHeight="1" x14ac:dyDescent="0.2">
      <c r="A69" s="312"/>
      <c r="B69" s="165"/>
      <c r="C69" s="58"/>
      <c r="D69" s="279"/>
      <c r="E69" s="280"/>
      <c r="F69" s="180"/>
      <c r="G69" s="288"/>
      <c r="H69" s="181"/>
      <c r="I69" s="270">
        <v>0</v>
      </c>
      <c r="J69" s="288"/>
      <c r="K69" s="288"/>
      <c r="L69" s="288"/>
      <c r="M69" s="271"/>
    </row>
    <row r="70" spans="1:13" ht="20.100000000000001" customHeight="1" x14ac:dyDescent="0.2">
      <c r="A70" s="312"/>
      <c r="B70" s="165"/>
      <c r="C70" s="58"/>
      <c r="D70" s="279"/>
      <c r="E70" s="280"/>
      <c r="F70" s="180"/>
      <c r="G70" s="288"/>
      <c r="H70" s="181"/>
      <c r="I70" s="270">
        <v>0</v>
      </c>
      <c r="J70" s="288"/>
      <c r="K70" s="288"/>
      <c r="L70" s="288"/>
      <c r="M70" s="271"/>
    </row>
    <row r="71" spans="1:13" ht="20.100000000000001" customHeight="1" x14ac:dyDescent="0.2">
      <c r="A71" s="312"/>
      <c r="B71" s="165"/>
      <c r="C71" s="58"/>
      <c r="D71" s="279"/>
      <c r="E71" s="280"/>
      <c r="F71" s="180"/>
      <c r="G71" s="288"/>
      <c r="H71" s="181"/>
      <c r="I71" s="270">
        <v>0</v>
      </c>
      <c r="J71" s="288"/>
      <c r="K71" s="288"/>
      <c r="L71" s="288"/>
      <c r="M71" s="271"/>
    </row>
    <row r="72" spans="1:13" ht="20.100000000000001" customHeight="1" x14ac:dyDescent="0.2">
      <c r="A72" s="161" t="s">
        <v>226</v>
      </c>
      <c r="B72" s="165">
        <v>139</v>
      </c>
      <c r="C72" s="166"/>
      <c r="D72" s="277">
        <f>SUM(D73)</f>
        <v>0</v>
      </c>
      <c r="E72" s="278">
        <f t="shared" ref="E72:G72" si="15">SUM(E73)</f>
        <v>0</v>
      </c>
      <c r="F72" s="86"/>
      <c r="G72" s="287">
        <f t="shared" si="15"/>
        <v>0</v>
      </c>
      <c r="H72" s="87"/>
      <c r="I72" s="270">
        <f>SUM(J72:M72)</f>
        <v>0</v>
      </c>
      <c r="J72" s="292">
        <f t="shared" ref="J72:L72" si="16">SUM(J73)</f>
        <v>0</v>
      </c>
      <c r="K72" s="292">
        <f t="shared" si="16"/>
        <v>0</v>
      </c>
      <c r="L72" s="292">
        <f t="shared" si="16"/>
        <v>0</v>
      </c>
      <c r="M72" s="269">
        <f>SUM(M73)</f>
        <v>0</v>
      </c>
    </row>
    <row r="73" spans="1:13" ht="20.100000000000001" customHeight="1" x14ac:dyDescent="0.2">
      <c r="A73" s="312"/>
      <c r="B73" s="165"/>
      <c r="C73" s="58"/>
      <c r="D73" s="279"/>
      <c r="E73" s="280"/>
      <c r="F73" s="180"/>
      <c r="G73" s="288"/>
      <c r="H73" s="181" t="s">
        <v>227</v>
      </c>
      <c r="I73" s="270">
        <f>SUM(J73:M73)</f>
        <v>0</v>
      </c>
      <c r="J73" s="288"/>
      <c r="K73" s="288"/>
      <c r="L73" s="288"/>
      <c r="M73" s="271"/>
    </row>
    <row r="74" spans="1:13" ht="20.100000000000001" customHeight="1" x14ac:dyDescent="0.2">
      <c r="A74" s="312"/>
      <c r="B74" s="165"/>
      <c r="C74" s="58"/>
      <c r="D74" s="279"/>
      <c r="E74" s="280"/>
      <c r="F74" s="180"/>
      <c r="G74" s="288"/>
      <c r="H74" s="181" t="s">
        <v>228</v>
      </c>
      <c r="I74" s="270">
        <f>SUM(J74:M74)</f>
        <v>0</v>
      </c>
      <c r="J74" s="288"/>
      <c r="K74" s="288"/>
      <c r="L74" s="288"/>
      <c r="M74" s="271"/>
    </row>
    <row r="75" spans="1:13" ht="20.100000000000001" customHeight="1" x14ac:dyDescent="0.2">
      <c r="A75" s="312"/>
      <c r="B75" s="165"/>
      <c r="C75" s="58"/>
      <c r="D75" s="279"/>
      <c r="E75" s="280"/>
      <c r="F75" s="180"/>
      <c r="G75" s="288"/>
      <c r="H75" s="181"/>
      <c r="I75" s="270">
        <v>0</v>
      </c>
      <c r="J75" s="288"/>
      <c r="K75" s="288"/>
      <c r="L75" s="288"/>
      <c r="M75" s="271"/>
    </row>
    <row r="76" spans="1:13" ht="20.100000000000001" customHeight="1" x14ac:dyDescent="0.2">
      <c r="A76" s="312"/>
      <c r="B76" s="165"/>
      <c r="C76" s="58"/>
      <c r="D76" s="279"/>
      <c r="E76" s="280"/>
      <c r="F76" s="180"/>
      <c r="G76" s="288"/>
      <c r="H76" s="181"/>
      <c r="I76" s="270">
        <v>0</v>
      </c>
      <c r="J76" s="288"/>
      <c r="K76" s="288"/>
      <c r="L76" s="288"/>
      <c r="M76" s="271"/>
    </row>
    <row r="77" spans="1:13" ht="20.100000000000001" customHeight="1" thickBot="1" x14ac:dyDescent="0.25">
      <c r="A77" s="312"/>
      <c r="B77" s="165"/>
      <c r="C77" s="58"/>
      <c r="D77" s="279"/>
      <c r="E77" s="280"/>
      <c r="F77" s="180"/>
      <c r="G77" s="288"/>
      <c r="H77" s="181"/>
      <c r="I77" s="270">
        <v>0</v>
      </c>
      <c r="J77" s="288"/>
      <c r="K77" s="288"/>
      <c r="L77" s="288"/>
      <c r="M77" s="271"/>
    </row>
    <row r="78" spans="1:13" s="118" customFormat="1" ht="20.100000000000001" hidden="1" customHeight="1" x14ac:dyDescent="0.2">
      <c r="A78" s="90" t="s">
        <v>229</v>
      </c>
      <c r="B78" s="115"/>
      <c r="C78" s="182"/>
      <c r="D78" s="283">
        <f>SUM(D79)</f>
        <v>0</v>
      </c>
      <c r="E78" s="284">
        <f t="shared" ref="E78:G78" si="17">SUM(E79)</f>
        <v>0</v>
      </c>
      <c r="F78" s="183"/>
      <c r="G78" s="290">
        <f t="shared" si="17"/>
        <v>0</v>
      </c>
      <c r="H78" s="184"/>
      <c r="I78" s="270">
        <v>0</v>
      </c>
      <c r="J78" s="291">
        <f t="shared" ref="J78:M78" si="18">J79</f>
        <v>0</v>
      </c>
      <c r="K78" s="291">
        <f t="shared" si="18"/>
        <v>0</v>
      </c>
      <c r="L78" s="291">
        <f t="shared" si="18"/>
        <v>0</v>
      </c>
      <c r="M78" s="272">
        <f t="shared" si="18"/>
        <v>0</v>
      </c>
    </row>
    <row r="79" spans="1:13" ht="20.100000000000001" hidden="1" customHeight="1" x14ac:dyDescent="0.2">
      <c r="A79" s="312"/>
      <c r="B79" s="165"/>
      <c r="C79" s="58"/>
      <c r="D79" s="279"/>
      <c r="E79" s="280"/>
      <c r="F79" s="180"/>
      <c r="G79" s="288"/>
      <c r="H79" s="181"/>
      <c r="I79" s="270">
        <f>SUM(J79:M79)</f>
        <v>0</v>
      </c>
      <c r="J79" s="288"/>
      <c r="K79" s="288"/>
      <c r="L79" s="288"/>
      <c r="M79" s="271"/>
    </row>
    <row r="80" spans="1:13" ht="20.100000000000001" hidden="1" customHeight="1" thickBot="1" x14ac:dyDescent="0.25">
      <c r="A80" s="315"/>
      <c r="B80" s="168"/>
      <c r="C80" s="58"/>
      <c r="D80" s="279"/>
      <c r="E80" s="314"/>
      <c r="F80" s="316"/>
      <c r="G80" s="317"/>
      <c r="H80" s="318"/>
      <c r="I80" s="270">
        <f>SUM(J80:M80)</f>
        <v>0</v>
      </c>
      <c r="J80" s="317"/>
      <c r="K80" s="317"/>
      <c r="L80" s="317"/>
      <c r="M80" s="319"/>
    </row>
    <row r="81" spans="1:13" s="118" customFormat="1" ht="20.100000000000001" customHeight="1" thickBot="1" x14ac:dyDescent="0.25">
      <c r="A81" s="470" t="s">
        <v>230</v>
      </c>
      <c r="B81" s="471"/>
      <c r="C81" s="169"/>
      <c r="D81" s="285">
        <f>D6+D19</f>
        <v>3150000</v>
      </c>
      <c r="E81" s="285">
        <f>E6+E19</f>
        <v>20005</v>
      </c>
      <c r="F81" s="82"/>
      <c r="G81" s="274">
        <f>G6+G19</f>
        <v>170000</v>
      </c>
      <c r="H81" s="83"/>
      <c r="I81" s="274">
        <f>I6+I19</f>
        <v>0</v>
      </c>
      <c r="J81" s="274">
        <f>J6+J19</f>
        <v>0</v>
      </c>
      <c r="K81" s="274">
        <f>K6+K19</f>
        <v>0</v>
      </c>
      <c r="L81" s="274">
        <f>L6+L19</f>
        <v>0</v>
      </c>
      <c r="M81" s="274">
        <f>M6+M19</f>
        <v>0</v>
      </c>
    </row>
    <row r="82" spans="1:13" s="118" customFormat="1" ht="20.100000000000001" customHeight="1" thickBot="1" x14ac:dyDescent="0.25">
      <c r="A82" s="470" t="s">
        <v>231</v>
      </c>
      <c r="B82" s="471"/>
      <c r="C82" s="169"/>
      <c r="D82" s="285">
        <f>D6+D19+D65+D78</f>
        <v>3150000</v>
      </c>
      <c r="E82" s="285">
        <f>E6+E19+E65+E78</f>
        <v>20005</v>
      </c>
      <c r="F82" s="79" t="s">
        <v>232</v>
      </c>
      <c r="G82" s="274">
        <f>G6+G19+G65+G78</f>
        <v>170000</v>
      </c>
      <c r="H82" s="83"/>
      <c r="I82" s="274">
        <f>I6+I19+I65+I78</f>
        <v>0</v>
      </c>
      <c r="J82" s="274">
        <f>J6+J19+J65+J78</f>
        <v>0</v>
      </c>
      <c r="K82" s="274">
        <f>K6+K19+K65+K78</f>
        <v>0</v>
      </c>
      <c r="L82" s="274">
        <f>L6+L19+L65+L78</f>
        <v>0</v>
      </c>
      <c r="M82" s="274">
        <f>M6+M19+M65+M78</f>
        <v>0</v>
      </c>
    </row>
    <row r="83" spans="1:13" ht="20.100000000000001" customHeight="1" thickBot="1" x14ac:dyDescent="0.25">
      <c r="A83" s="470" t="s">
        <v>233</v>
      </c>
      <c r="B83" s="471"/>
      <c r="C83" s="170"/>
      <c r="D83" s="285">
        <f>SUMIF(C6:C79,"DA",D6:D79)</f>
        <v>3150000</v>
      </c>
      <c r="E83" s="285">
        <f>SUMIF(C6:C79,"DA",E6:E79)</f>
        <v>20005</v>
      </c>
      <c r="F83" s="79" t="s">
        <v>232</v>
      </c>
      <c r="G83" s="274">
        <f>SUMIF(C6:C80,"DA",G6:G80)</f>
        <v>170000</v>
      </c>
      <c r="H83" s="83"/>
      <c r="I83" s="274">
        <f>SUMIF(C6:C80,"DA",I6:I80)</f>
        <v>0</v>
      </c>
      <c r="J83" s="293"/>
      <c r="K83" s="293"/>
      <c r="L83" s="293"/>
      <c r="M83" s="293"/>
    </row>
    <row r="84" spans="1:13" x14ac:dyDescent="0.2">
      <c r="A84" s="171"/>
      <c r="B84" s="171"/>
      <c r="C84" s="172" t="s">
        <v>234</v>
      </c>
      <c r="D84" s="171"/>
      <c r="E84" s="173"/>
      <c r="F84" s="173"/>
      <c r="G84" s="173"/>
      <c r="H84" s="174"/>
      <c r="I84" s="173"/>
      <c r="J84" s="173"/>
      <c r="K84" s="173"/>
      <c r="L84" s="173"/>
      <c r="M84" s="173"/>
    </row>
    <row r="85" spans="1:13" ht="84.75" customHeight="1" x14ac:dyDescent="0.2">
      <c r="A85" s="455" t="str">
        <f>IF(M3="DA","Pojasnite ali si boste DDV pri projketu poračunali ali ne. Opredelite vrednost nepovračlivega DDV-ja v EUR pri posameznem strošku, ki ga uveljavljate v okviru upravičenih stroškov","DDV ni upravičen strošek po JR, pojasnite kako boste zagotovili sredstva za DDV")</f>
        <v>Pojasnite ali si boste DDV pri projketu poračunali ali ne. Opredelite vrednost nepovračlivega DDV-ja v EUR pri posameznem strošku, ki ga uveljavljate v okviru upravičenih stroškov</v>
      </c>
      <c r="B85" s="455"/>
      <c r="C85" s="294">
        <f>I82-D82</f>
        <v>-3150000</v>
      </c>
      <c r="D85" s="456"/>
      <c r="E85" s="457"/>
      <c r="F85" s="457"/>
      <c r="G85" s="457"/>
      <c r="H85" s="457"/>
      <c r="I85" s="457"/>
      <c r="J85" s="457"/>
      <c r="K85" s="457"/>
      <c r="L85" s="457"/>
      <c r="M85" s="457"/>
    </row>
    <row r="86" spans="1:13" ht="20.100000000000001" customHeight="1" thickBot="1" x14ac:dyDescent="0.25">
      <c r="A86" s="125"/>
      <c r="B86" s="154"/>
      <c r="C86" s="125"/>
      <c r="D86" s="125"/>
      <c r="E86" s="125"/>
      <c r="F86" s="125"/>
      <c r="G86" s="125"/>
      <c r="H86" s="154"/>
      <c r="I86" s="125"/>
      <c r="J86" s="125"/>
      <c r="K86" s="125"/>
      <c r="L86" s="125"/>
      <c r="M86" s="125"/>
    </row>
    <row r="87" spans="1:13" ht="20.100000000000001" customHeight="1" thickBot="1" x14ac:dyDescent="0.25">
      <c r="A87" s="458" t="s">
        <v>235</v>
      </c>
      <c r="B87" s="459"/>
      <c r="C87" s="459"/>
      <c r="D87" s="295">
        <f>IF(AND(M3="DA",I3="NE"),I83,D83)</f>
        <v>3150000</v>
      </c>
      <c r="E87" s="125"/>
      <c r="F87" s="125"/>
      <c r="G87" s="125"/>
      <c r="H87" s="154"/>
      <c r="I87" s="125"/>
      <c r="J87" s="125"/>
      <c r="K87" s="157"/>
      <c r="L87" s="157"/>
      <c r="M87" s="175"/>
    </row>
    <row r="88" spans="1:13" ht="20.100000000000001" customHeight="1" thickBot="1" x14ac:dyDescent="0.25">
      <c r="A88" s="458" t="s">
        <v>236</v>
      </c>
      <c r="B88" s="459"/>
      <c r="C88" s="459"/>
      <c r="D88" s="57">
        <f>(E83+G83)/D87</f>
        <v>6.0319047619047619E-2</v>
      </c>
      <c r="E88" s="125"/>
      <c r="F88" s="125"/>
      <c r="G88" s="125"/>
      <c r="H88" s="154"/>
      <c r="I88" s="125"/>
      <c r="J88" s="125"/>
      <c r="K88" s="157"/>
      <c r="L88" s="157"/>
      <c r="M88" s="175"/>
    </row>
    <row r="89" spans="1:13" s="118" customFormat="1" ht="20.100000000000001" customHeight="1" x14ac:dyDescent="0.2">
      <c r="A89" s="176"/>
      <c r="B89" s="177"/>
      <c r="C89" s="177"/>
      <c r="D89" s="177"/>
      <c r="E89" s="178"/>
      <c r="F89" s="178"/>
      <c r="G89" s="178"/>
      <c r="H89" s="179"/>
      <c r="I89" s="178"/>
      <c r="J89" s="178"/>
      <c r="K89" s="178"/>
      <c r="L89" s="178"/>
      <c r="M89" s="178"/>
    </row>
  </sheetData>
  <sheetProtection formatColumns="0" formatRows="0" insertColumns="0" insertRows="0" selectLockedCells="1"/>
  <mergeCells count="13">
    <mergeCell ref="A85:B85"/>
    <mergeCell ref="D85:M85"/>
    <mergeCell ref="A87:C87"/>
    <mergeCell ref="A88:C88"/>
    <mergeCell ref="A1:M1"/>
    <mergeCell ref="B2:M2"/>
    <mergeCell ref="B3:C3"/>
    <mergeCell ref="A4:D4"/>
    <mergeCell ref="I4:M4"/>
    <mergeCell ref="A81:B81"/>
    <mergeCell ref="A82:B82"/>
    <mergeCell ref="A83:B83"/>
    <mergeCell ref="E4:H4"/>
  </mergeCells>
  <dataValidations count="17">
    <dataValidation allowBlank="1" showInputMessage="1" showErrorMessage="1" prompt="Pri izbranem strošku v vnosno polje na kratko opišite, kaj predstavlja prijavljeni strošek (npr. izplačilo brata)." sqref="A79:A80" xr:uid="{7397947A-E15B-40E0-8F51-9A49691DDFE5}"/>
    <dataValidation allowBlank="1" showInputMessage="1" showErrorMessage="1" prompt="Pri izbranem strošku v vnosno polje na kratko opišite, kaj predstavlja prijavljeni strošek (npr. strošek 1 zaposlenega)." sqref="A73:A77" xr:uid="{FB8108AC-2142-4E16-976D-886A76BC5D78}"/>
    <dataValidation allowBlank="1" showInputMessage="1" showErrorMessage="1" prompt="Pri izbranem strošku v vnosno polje na kratko opišite, kaj predstavlja prijavljeni strošek (npr. strošek ekektrike)." sqref="A67:A71" xr:uid="{4A1D8DBF-6574-4C11-81D3-8C5F7281C2EB}"/>
    <dataValidation allowBlank="1" showInputMessage="1" showErrorMessage="1" prompt="Pri izbranem strošku v vnosno polje na kratko opišite, kaj predstavlja prijavljeni strošek (npr. sadike oljk)." sqref="A58:A64" xr:uid="{C06F984E-0912-4690-BF97-1ED7461972D8}"/>
    <dataValidation allowBlank="1" showInputMessage="1" showErrorMessage="1" prompt="Pri izbranem strošku v vnosno polje na kratko opišite, kaj predstavlja prijavljeni strošek (npr.tehtnica)." sqref="A50:A56" xr:uid="{D2C8C56E-C055-4D9A-956F-985BE49C7B65}"/>
    <dataValidation allowBlank="1" showInputMessage="1" showErrorMessage="1" prompt="Pri izbranem strošku v vnosno polje na kratko opišite, kaj predstavlja prijavljeni strošek (npr. kmetijsko zemljišče)." sqref="A21:A28" xr:uid="{1F4879A9-7301-4029-9943-CE8F0A02982C}"/>
    <dataValidation allowBlank="1" showInputMessage="1" showErrorMessage="1" prompt="Pri izbranem strošku v vnosno polje na kratko opišite, kaj predstavlja prijavljeni strošek (npr. npr. računalniška programska oprema, koncesije)." sqref="A17:A18" xr:uid="{843E6BF8-0EA7-44B2-A292-D5E7A6634145}"/>
    <dataValidation allowBlank="1" showInputMessage="1" showErrorMessage="1" prompt="Pri izbranem strošku v vnosno polje na kratko opišite, kaj predstavlja prijavljeni strošek (npr. stroški materiala in storitev, plač zaposlenih testiranja prototipiranja, ki so povezani z razvojem novih proizvodov, procesov ali storitev)." sqref="A14:A15" xr:uid="{94333AB9-8C78-4DC4-864B-18BBF1210BD7}"/>
    <dataValidation allowBlank="1" showInputMessage="1" showErrorMessage="1" prompt="Pri izbranem strošku v vnosno polje na kratko opišite, kaj predstavlja prijavljeni strošek (npr. razlika med nakupno ceno in pošteno vrednostjo pridobljenih sredstev in obveznosti pri prevzemu drugega podjetja)." sqref="A11:A12" xr:uid="{26051C7C-F785-4F61-B8EB-F706756D2A8F}"/>
    <dataValidation allowBlank="1" showInputMessage="1" showErrorMessage="1" prompt="Pri izbranem strošku v vnosno polje na kratko opišite, kaj predstavlja prijavljeni strošek (npr. patent, licenca, blagovna znamka, avtorska pravica)." sqref="A8:A9" xr:uid="{8CEA35F3-D9BD-43F3-98BE-DAFDFDEC6793}"/>
    <dataValidation allowBlank="1" showInputMessage="1" showErrorMessage="1" prompt="Pri izbranem strošku v vnosno polje na kratko opišite, kaj predstavlja prijavljeni strošek (npr. Nova oprema-CNC stroj)." sqref="A38:A48" xr:uid="{927B4A54-0959-45B6-9D10-59EDA9C21EE4}"/>
    <dataValidation allowBlank="1" showInputMessage="1" showErrorMessage="1" prompt="Vrednost brez DDV za vsa leta skupaj" sqref="F16 F57 D66:D80 F7 F10 F13 F20 F29 F37 F49 F66 F72 F78 D7:D18 D20:D64" xr:uid="{2C135313-7F04-4C7B-A243-D1AD8C35C9D5}"/>
    <dataValidation allowBlank="1" showInputMessage="1" showErrorMessage="1" prompt="Vrednost z DDV" sqref="J81:M82 I6:I82" xr:uid="{0409197F-048D-47DC-8F8E-CDCA8756E3BC}"/>
    <dataValidation allowBlank="1" showInputMessage="1" showErrorMessage="1" prompt="Pri izbranem strošku v vnosno polje na kratko opišite, kaj predstavlja prijavljeni strošek (npr. hlev, poslovni prostor, turistični objekt, ...)." sqref="A30:A36" xr:uid="{BCC4284C-7795-4089-9AFC-79035BF6DB7F}"/>
    <dataValidation allowBlank="1" showInputMessage="1" showErrorMessage="1" prompt="Vrednost z DDV._x000a_Stroški in rok zaključka projekta morajo biti usklajeni." sqref="J6:M80" xr:uid="{8DA5466F-FB3E-424A-A7E8-8BFB13002BEE}"/>
    <dataValidation allowBlank="1" showInputMessage="1" showErrorMessage="1" promptTitle="DDV" prompt="Med upravičenimi stroški lahko uveljavljate tudi DDV, v kolikor je le ta upravičen po javnem razpisu (JR) in le ta ne bo povrnjen s strani FURS." sqref="G8:G80" xr:uid="{8297BF6D-632C-4622-95C2-223D6650AEB5}"/>
    <dataValidation allowBlank="1" showInputMessage="1" showErrorMessage="1" prompt="Vrednost brez DDV za vsa leta skupaj._x000a_Obvezno priložite odločbo, sklep, pogodbo o odobrenih nepovratnih sredstvih za ta projket." sqref="E6:E80" xr:uid="{099B5C9F-0F57-4341-AA24-DA76121762FE}"/>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Klikni na puščico, nato izberi DA ali NE" xr:uid="{565B8E14-EB3A-493B-8E3E-C2AF8424A2AB}">
          <x14:formula1>
            <xm:f>List2!$J$1:$J$2</xm:f>
          </x14:formula1>
          <xm:sqref>C8:C9 C11:C12 C14:C15 C17:C18 C21:C28 C38:C48 C50:C56 C58:C64 C67:C71 C73:C77 C79:C80 C30:C36</xm:sqref>
        </x14:dataValidation>
        <x14:dataValidation type="list" allowBlank="1" showInputMessage="1" showErrorMessage="1" xr:uid="{74AEB185-DD9A-43C9-950C-BBD0A6C88862}">
          <x14:formula1>
            <xm:f>ŠIFRANTI!$A$2:$A$6</xm:f>
          </x14:formula1>
          <xm:sqref>F8:F9 F11:F12 F14:F15 F17:F18 F21:F28 F30:F36 F38:F48 F50:F56 F58:F64 F67:F71 F73:F77 F79:F80 H8:H80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D5D25-37DA-45BE-8D5F-69B21835499D}">
  <sheetPr>
    <tabColor rgb="FFFFC000"/>
    <pageSetUpPr fitToPage="1"/>
  </sheetPr>
  <dimension ref="A1:H40"/>
  <sheetViews>
    <sheetView view="pageBreakPreview" zoomScaleNormal="100" zoomScaleSheetLayoutView="100" zoomScalePageLayoutView="120" workbookViewId="0">
      <pane xSplit="2" ySplit="3" topLeftCell="C4" activePane="bottomRight" state="frozen"/>
      <selection pane="topRight" activeCell="C1" sqref="C1"/>
      <selection pane="bottomLeft" activeCell="A4" sqref="A4"/>
      <selection pane="bottomRight" activeCell="F6" sqref="F6"/>
    </sheetView>
  </sheetViews>
  <sheetFormatPr defaultColWidth="9.140625" defaultRowHeight="12.75" x14ac:dyDescent="0.2"/>
  <cols>
    <col min="1" max="1" width="49.85546875" style="8" customWidth="1"/>
    <col min="2" max="2" width="8.7109375" style="152" customWidth="1"/>
    <col min="3" max="3" width="10.140625" style="8" customWidth="1"/>
    <col min="4" max="8" width="17.7109375" style="8" customWidth="1"/>
    <col min="9" max="9" width="17.5703125" style="8" customWidth="1"/>
    <col min="10" max="16384" width="9.140625" style="8"/>
  </cols>
  <sheetData>
    <row r="1" spans="1:8" ht="39.950000000000003" customHeight="1" x14ac:dyDescent="0.2">
      <c r="A1" s="460" t="s">
        <v>237</v>
      </c>
      <c r="B1" s="461"/>
      <c r="C1" s="461"/>
      <c r="D1" s="461"/>
      <c r="E1" s="461"/>
      <c r="F1" s="461"/>
      <c r="G1" s="461"/>
      <c r="H1" s="461"/>
    </row>
    <row r="2" spans="1:8" ht="30" hidden="1" customHeight="1" x14ac:dyDescent="0.2">
      <c r="A2" s="494" t="s">
        <v>167</v>
      </c>
      <c r="B2" s="495"/>
      <c r="C2" s="491" t="s">
        <v>168</v>
      </c>
      <c r="D2" s="492"/>
      <c r="E2" s="492"/>
      <c r="F2" s="492"/>
      <c r="G2" s="492"/>
      <c r="H2" s="493"/>
    </row>
    <row r="3" spans="1:8" ht="20.100000000000001" customHeight="1" x14ac:dyDescent="0.2">
      <c r="A3" s="113" t="s">
        <v>238</v>
      </c>
      <c r="B3" s="114"/>
      <c r="C3" s="115" t="s">
        <v>239</v>
      </c>
      <c r="D3" s="115" t="s">
        <v>200</v>
      </c>
      <c r="E3" s="115" t="str">
        <f>CONCATENATE(" do vključno ",PREDSTAVITEV!E2)</f>
        <v xml:space="preserve"> do vključno 2024</v>
      </c>
      <c r="F3" s="115">
        <f>PREDSTAVITEV!E2+1</f>
        <v>2025</v>
      </c>
      <c r="G3" s="115">
        <f>PREDSTAVITEV!E2+2</f>
        <v>2026</v>
      </c>
      <c r="H3" s="115">
        <f>PREDSTAVITEV!E2+3</f>
        <v>2027</v>
      </c>
    </row>
    <row r="4" spans="1:8" ht="20.100000000000001" customHeight="1" x14ac:dyDescent="0.2">
      <c r="A4" s="113" t="s">
        <v>240</v>
      </c>
      <c r="B4" s="114"/>
      <c r="C4" s="59" t="e">
        <f>D4/$D$15</f>
        <v>#DIV/0!</v>
      </c>
      <c r="D4" s="296">
        <f>SUM(E4:H4)</f>
        <v>0</v>
      </c>
      <c r="E4" s="297">
        <f>SUM(E5:E6)</f>
        <v>0</v>
      </c>
      <c r="F4" s="297">
        <f t="shared" ref="F4:H4" si="0">SUM(F5:F6)</f>
        <v>0</v>
      </c>
      <c r="G4" s="297">
        <f t="shared" si="0"/>
        <v>0</v>
      </c>
      <c r="H4" s="297">
        <f t="shared" si="0"/>
        <v>0</v>
      </c>
    </row>
    <row r="5" spans="1:8" ht="20.100000000000001" customHeight="1" x14ac:dyDescent="0.2">
      <c r="A5" s="116" t="s">
        <v>241</v>
      </c>
      <c r="B5" s="117"/>
      <c r="C5" s="60"/>
      <c r="D5" s="296">
        <f t="shared" ref="D5:D12" si="1">SUM(E5:H5)</f>
        <v>0</v>
      </c>
      <c r="E5" s="298"/>
      <c r="F5" s="298"/>
      <c r="G5" s="298"/>
      <c r="H5" s="298"/>
    </row>
    <row r="6" spans="1:8" ht="20.100000000000001" customHeight="1" x14ac:dyDescent="0.2">
      <c r="A6" s="116" t="s">
        <v>242</v>
      </c>
      <c r="B6" s="117"/>
      <c r="C6" s="60"/>
      <c r="D6" s="296">
        <f t="shared" si="1"/>
        <v>0</v>
      </c>
      <c r="E6" s="298"/>
      <c r="F6" s="298"/>
      <c r="G6" s="298"/>
      <c r="H6" s="298"/>
    </row>
    <row r="7" spans="1:8" s="118" customFormat="1" ht="20.100000000000001" customHeight="1" x14ac:dyDescent="0.2">
      <c r="A7" s="113" t="s">
        <v>243</v>
      </c>
      <c r="B7" s="114"/>
      <c r="C7" s="59" t="e">
        <f>D7/$D$15</f>
        <v>#DIV/0!</v>
      </c>
      <c r="D7" s="296">
        <f>SUM(E7:H7)</f>
        <v>0</v>
      </c>
      <c r="E7" s="297">
        <f>SUM(E8:E12)</f>
        <v>0</v>
      </c>
      <c r="F7" s="297">
        <f t="shared" ref="F7:H7" si="2">SUM(F8:F12)</f>
        <v>0</v>
      </c>
      <c r="G7" s="297">
        <f t="shared" si="2"/>
        <v>0</v>
      </c>
      <c r="H7" s="297">
        <f t="shared" si="2"/>
        <v>0</v>
      </c>
    </row>
    <row r="8" spans="1:8" ht="20.100000000000001" customHeight="1" x14ac:dyDescent="0.2">
      <c r="A8" s="116" t="s">
        <v>244</v>
      </c>
      <c r="B8" s="117"/>
      <c r="C8" s="60"/>
      <c r="D8" s="296">
        <f t="shared" si="1"/>
        <v>0</v>
      </c>
      <c r="E8" s="298"/>
      <c r="F8" s="298"/>
      <c r="G8" s="298"/>
      <c r="H8" s="298"/>
    </row>
    <row r="9" spans="1:8" ht="20.100000000000001" customHeight="1" x14ac:dyDescent="0.2">
      <c r="A9" s="116" t="s">
        <v>245</v>
      </c>
      <c r="B9" s="117"/>
      <c r="C9" s="60"/>
      <c r="D9" s="296">
        <f t="shared" si="1"/>
        <v>0</v>
      </c>
      <c r="E9" s="298"/>
      <c r="F9" s="298"/>
      <c r="G9" s="298"/>
      <c r="H9" s="298"/>
    </row>
    <row r="10" spans="1:8" ht="20.100000000000001" customHeight="1" x14ac:dyDescent="0.2">
      <c r="A10" s="116" t="s">
        <v>246</v>
      </c>
      <c r="B10" s="117"/>
      <c r="C10" s="60"/>
      <c r="D10" s="296">
        <f t="shared" si="1"/>
        <v>0</v>
      </c>
      <c r="E10" s="298"/>
      <c r="F10" s="298"/>
      <c r="G10" s="298"/>
      <c r="H10" s="298"/>
    </row>
    <row r="11" spans="1:8" ht="20.100000000000001" customHeight="1" x14ac:dyDescent="0.2">
      <c r="A11" s="116" t="s">
        <v>247</v>
      </c>
      <c r="B11" s="117"/>
      <c r="C11" s="60"/>
      <c r="D11" s="296">
        <f t="shared" si="1"/>
        <v>0</v>
      </c>
      <c r="E11" s="298"/>
      <c r="F11" s="298"/>
      <c r="G11" s="298"/>
      <c r="H11" s="298"/>
    </row>
    <row r="12" spans="1:8" ht="20.100000000000001" customHeight="1" x14ac:dyDescent="0.2">
      <c r="A12" s="116" t="s">
        <v>248</v>
      </c>
      <c r="B12" s="117"/>
      <c r="C12" s="60"/>
      <c r="D12" s="296">
        <f t="shared" si="1"/>
        <v>0</v>
      </c>
      <c r="E12" s="298"/>
      <c r="F12" s="298"/>
      <c r="G12" s="298"/>
      <c r="H12" s="298"/>
    </row>
    <row r="13" spans="1:8" ht="20.100000000000001" customHeight="1" x14ac:dyDescent="0.2">
      <c r="A13" s="113" t="s">
        <v>249</v>
      </c>
      <c r="B13" s="114"/>
      <c r="C13" s="59" t="e">
        <f>D13/$D$15</f>
        <v>#DIV/0!</v>
      </c>
      <c r="D13" s="296">
        <f>SUM(E13:H13)</f>
        <v>0</v>
      </c>
      <c r="E13" s="299">
        <f>SUM(E14)</f>
        <v>0</v>
      </c>
      <c r="F13" s="299">
        <f t="shared" ref="F13:H13" si="3">SUM(F14)</f>
        <v>0</v>
      </c>
      <c r="G13" s="299">
        <f t="shared" si="3"/>
        <v>0</v>
      </c>
      <c r="H13" s="299">
        <f t="shared" si="3"/>
        <v>0</v>
      </c>
    </row>
    <row r="14" spans="1:8" ht="20.100000000000001" customHeight="1" thickBot="1" x14ac:dyDescent="0.25">
      <c r="A14" s="119" t="s">
        <v>250</v>
      </c>
      <c r="B14" s="120"/>
      <c r="C14" s="60"/>
      <c r="D14" s="296">
        <f>SUM(E14:H14)</f>
        <v>0</v>
      </c>
      <c r="E14" s="298"/>
      <c r="F14" s="298"/>
      <c r="G14" s="298"/>
      <c r="H14" s="298"/>
    </row>
    <row r="15" spans="1:8" ht="20.100000000000001" customHeight="1" thickBot="1" x14ac:dyDescent="0.25">
      <c r="A15" s="121" t="s">
        <v>251</v>
      </c>
      <c r="B15" s="122"/>
      <c r="C15" s="61" t="e">
        <f>C4+C7+C13</f>
        <v>#DIV/0!</v>
      </c>
      <c r="D15" s="300">
        <f>D4+D7+D13</f>
        <v>0</v>
      </c>
      <c r="E15" s="300">
        <f>E4+E7+E13</f>
        <v>0</v>
      </c>
      <c r="F15" s="300">
        <f t="shared" ref="F15:H15" si="4">F4+F7+F13</f>
        <v>0</v>
      </c>
      <c r="G15" s="300">
        <f t="shared" si="4"/>
        <v>0</v>
      </c>
      <c r="H15" s="300">
        <f t="shared" si="4"/>
        <v>0</v>
      </c>
    </row>
    <row r="16" spans="1:8" ht="15.75" customHeight="1" x14ac:dyDescent="0.2">
      <c r="A16" s="123"/>
      <c r="B16" s="124"/>
      <c r="C16" s="125"/>
      <c r="D16" s="301">
        <f>D15-'STROŠKI PROJKETA'!I82</f>
        <v>0</v>
      </c>
      <c r="E16" s="301">
        <f>E15-'STROŠKI PROJKETA'!J82</f>
        <v>0</v>
      </c>
      <c r="F16" s="301">
        <f>F15-'STROŠKI PROJKETA'!K82</f>
        <v>0</v>
      </c>
      <c r="G16" s="301">
        <f>G15-'STROŠKI PROJKETA'!L82</f>
        <v>0</v>
      </c>
      <c r="H16" s="301">
        <f>H15-'STROŠKI PROJKETA'!M82</f>
        <v>0</v>
      </c>
    </row>
    <row r="17" spans="1:8" ht="69" customHeight="1" x14ac:dyDescent="0.2">
      <c r="A17" s="123"/>
      <c r="B17" s="124"/>
      <c r="C17" s="125"/>
      <c r="D17" s="126"/>
      <c r="E17" s="126" t="str">
        <f>IF('STROŠKI PROJKETA'!J82&lt;&gt;E15,"STROŠKI IN VIRI FINANCIRANJA NISO USKLAJENI, USKLADITE PODATKE","")</f>
        <v/>
      </c>
      <c r="F17" s="126" t="str">
        <f>IF('STROŠKI PROJKETA'!K82&lt;&gt;F15,"STROŠKI IN VIRI FINANCIRANJA NISO USKLAJENI, USKLADITE PODATKE","")</f>
        <v/>
      </c>
      <c r="G17" s="126" t="str">
        <f>IF('STROŠKI PROJKETA'!L82&lt;&gt;G15,"STROŠKI IN VIRI FINANCIRANJA NISO USKLAJENI, USKLADITE PODATKE","")</f>
        <v/>
      </c>
      <c r="H17" s="126" t="str">
        <f>IF('STROŠKI PROJKETA'!M82&lt;&gt;H15,"STROŠKI IN VIRI FINANCIRANJA NISO USKLAJENI, USKLADITE PODATKE","")</f>
        <v/>
      </c>
    </row>
    <row r="18" spans="1:8" ht="84" customHeight="1" x14ac:dyDescent="0.2">
      <c r="A18" s="477" t="s">
        <v>252</v>
      </c>
      <c r="B18" s="478"/>
      <c r="C18" s="479"/>
      <c r="D18" s="479"/>
      <c r="E18" s="479"/>
      <c r="F18" s="479"/>
      <c r="G18" s="479"/>
      <c r="H18" s="479"/>
    </row>
    <row r="19" spans="1:8" ht="15.95" customHeight="1" x14ac:dyDescent="0.2">
      <c r="A19" s="127"/>
      <c r="B19" s="128"/>
      <c r="C19" s="4"/>
      <c r="D19" s="4"/>
      <c r="E19" s="4"/>
      <c r="F19" s="4"/>
      <c r="G19" s="4"/>
      <c r="H19" s="4"/>
    </row>
    <row r="20" spans="1:8" ht="20.100000000000001" hidden="1" customHeight="1" x14ac:dyDescent="0.2">
      <c r="A20" s="480" t="s">
        <v>253</v>
      </c>
      <c r="B20" s="481"/>
      <c r="C20" s="481"/>
      <c r="D20" s="481"/>
      <c r="E20" s="481"/>
      <c r="F20" s="481"/>
      <c r="G20" s="481"/>
      <c r="H20" s="481"/>
    </row>
    <row r="21" spans="1:8" ht="42" hidden="1" customHeight="1" x14ac:dyDescent="0.2">
      <c r="A21" s="482" t="s">
        <v>254</v>
      </c>
      <c r="B21" s="483"/>
      <c r="C21" s="483"/>
      <c r="D21" s="483"/>
      <c r="E21" s="483"/>
      <c r="F21" s="483"/>
      <c r="G21" s="483"/>
      <c r="H21" s="483"/>
    </row>
    <row r="22" spans="1:8" ht="15.95" hidden="1" customHeight="1" x14ac:dyDescent="0.2">
      <c r="A22" s="129" t="s">
        <v>193</v>
      </c>
      <c r="B22" s="130" t="s">
        <v>194</v>
      </c>
      <c r="C22" s="484"/>
      <c r="D22" s="485"/>
      <c r="E22" s="485"/>
      <c r="F22" s="485"/>
      <c r="G22" s="485"/>
      <c r="H22" s="485"/>
    </row>
    <row r="23" spans="1:8" ht="15.95" hidden="1" customHeight="1" x14ac:dyDescent="0.2">
      <c r="A23" s="131" t="s">
        <v>201</v>
      </c>
      <c r="B23" s="132" t="s">
        <v>202</v>
      </c>
      <c r="C23" s="475" t="e">
        <f>IF(#REF!&gt;#REF!,"NAPAKA, USKLADITE PODATKE S PRVO TABELO - NAČRT PORABE SREDSTEV","")</f>
        <v>#REF!</v>
      </c>
      <c r="D23" s="476"/>
      <c r="E23" s="476"/>
      <c r="F23" s="476"/>
      <c r="G23" s="476"/>
      <c r="H23" s="476"/>
    </row>
    <row r="24" spans="1:8" ht="15.95" hidden="1" customHeight="1" x14ac:dyDescent="0.2">
      <c r="A24" s="133" t="s">
        <v>203</v>
      </c>
      <c r="B24" s="134" t="s">
        <v>204</v>
      </c>
      <c r="C24" s="486" t="e">
        <f>IF(#REF!&gt;#REF!,"NAPAKA, USKLADITE PODATKE S PRVO TABELO - NAČRT PORABE SREDSTEV","")</f>
        <v>#REF!</v>
      </c>
      <c r="D24" s="487"/>
      <c r="E24" s="487"/>
      <c r="F24" s="487"/>
      <c r="G24" s="487"/>
      <c r="H24" s="487"/>
    </row>
    <row r="25" spans="1:8" ht="15.95" hidden="1" customHeight="1" x14ac:dyDescent="0.2">
      <c r="A25" s="135" t="s">
        <v>205</v>
      </c>
      <c r="B25" s="134" t="s">
        <v>206</v>
      </c>
      <c r="C25" s="475" t="e">
        <f>IF(#REF!&gt;#REF!,"NAPAKA, USKLADITE PODATKE S PRVO TABELO - NAČRT PORABE SREDSTEV","")</f>
        <v>#REF!</v>
      </c>
      <c r="D25" s="476"/>
      <c r="E25" s="476"/>
      <c r="F25" s="476"/>
      <c r="G25" s="476"/>
      <c r="H25" s="476"/>
    </row>
    <row r="26" spans="1:8" ht="15.95" hidden="1" customHeight="1" x14ac:dyDescent="0.2">
      <c r="A26" s="135" t="s">
        <v>207</v>
      </c>
      <c r="B26" s="134" t="s">
        <v>208</v>
      </c>
      <c r="C26" s="475" t="e">
        <f>IF(#REF!&gt;#REF!,"NAPAKA, USKLADITE PODATKE S PRVO TABELO - NAČRT PORABE SREDSTEV","")</f>
        <v>#REF!</v>
      </c>
      <c r="D26" s="476"/>
      <c r="E26" s="476"/>
      <c r="F26" s="476"/>
      <c r="G26" s="476"/>
      <c r="H26" s="476"/>
    </row>
    <row r="27" spans="1:8" ht="15.95" hidden="1" customHeight="1" x14ac:dyDescent="0.2">
      <c r="A27" s="133" t="s">
        <v>209</v>
      </c>
      <c r="B27" s="134" t="s">
        <v>210</v>
      </c>
      <c r="C27" s="475" t="e">
        <f>IF(#REF!&gt;#REF!,"NAPAKA, USKLADITE PODATKE S PRVO TABELO - NAČRT PORABE SREDSTEV","")</f>
        <v>#REF!</v>
      </c>
      <c r="D27" s="476"/>
      <c r="E27" s="476"/>
      <c r="F27" s="476"/>
      <c r="G27" s="476"/>
      <c r="H27" s="476"/>
    </row>
    <row r="28" spans="1:8" ht="15.95" hidden="1" customHeight="1" x14ac:dyDescent="0.2">
      <c r="A28" s="131" t="s">
        <v>255</v>
      </c>
      <c r="B28" s="132" t="s">
        <v>212</v>
      </c>
      <c r="C28" s="475" t="e">
        <f>IF(#REF!&gt;#REF!,"NAPAKA, USKLADITE PODATKE S PRVO TABELO - NAČRT PORABE SREDSTEV","")</f>
        <v>#REF!</v>
      </c>
      <c r="D28" s="476"/>
      <c r="E28" s="476"/>
      <c r="F28" s="476"/>
      <c r="G28" s="476"/>
      <c r="H28" s="476"/>
    </row>
    <row r="29" spans="1:8" ht="15.95" hidden="1" customHeight="1" x14ac:dyDescent="0.2">
      <c r="A29" s="133" t="s">
        <v>213</v>
      </c>
      <c r="B29" s="136" t="s">
        <v>214</v>
      </c>
      <c r="C29" s="475" t="e">
        <f>IF(#REF!&gt;#REF!,"NAPAKA, USKLADITE PODATKE S PRVO TABELO - NAČRT PORABE SREDSTEV","")</f>
        <v>#REF!</v>
      </c>
      <c r="D29" s="476"/>
      <c r="E29" s="476"/>
      <c r="F29" s="476"/>
      <c r="G29" s="476"/>
      <c r="H29" s="476"/>
    </row>
    <row r="30" spans="1:8" ht="15.95" hidden="1" customHeight="1" x14ac:dyDescent="0.2">
      <c r="A30" s="135" t="s">
        <v>215</v>
      </c>
      <c r="B30" s="136" t="s">
        <v>216</v>
      </c>
      <c r="C30" s="475" t="e">
        <f>IF(#REF!&gt;#REF!,"NAPAKA, USKLADITE PODATKE S PRVO TABELO - NAČRT PORABE SREDSTEV","")</f>
        <v>#REF!</v>
      </c>
      <c r="D30" s="476"/>
      <c r="E30" s="476"/>
      <c r="F30" s="476"/>
      <c r="G30" s="476"/>
      <c r="H30" s="476"/>
    </row>
    <row r="31" spans="1:8" ht="15.95" hidden="1" customHeight="1" x14ac:dyDescent="0.2">
      <c r="A31" s="135" t="s">
        <v>217</v>
      </c>
      <c r="B31" s="137" t="s">
        <v>218</v>
      </c>
      <c r="C31" s="475" t="e">
        <f>IF(#REF!&gt;#REF!,"NAPAKA, USKLADITE PODATKE S PRVO TABELO - NAČRT PORABE SREDSTEV","")</f>
        <v>#REF!</v>
      </c>
      <c r="D31" s="476"/>
      <c r="E31" s="476"/>
      <c r="F31" s="476"/>
      <c r="G31" s="476"/>
      <c r="H31" s="476"/>
    </row>
    <row r="32" spans="1:8" ht="25.5" hidden="1" x14ac:dyDescent="0.2">
      <c r="A32" s="133" t="s">
        <v>219</v>
      </c>
      <c r="B32" s="137" t="s">
        <v>220</v>
      </c>
      <c r="C32" s="475" t="e">
        <f>IF(#REF!&gt;#REF!,"NAPAKA, USKLADITE PODATKE S PRVO TABELO - NAČRT PORABE SREDSTEV","")</f>
        <v>#REF!</v>
      </c>
      <c r="D32" s="476"/>
      <c r="E32" s="476"/>
      <c r="F32" s="476"/>
      <c r="G32" s="476"/>
      <c r="H32" s="476"/>
    </row>
    <row r="33" spans="1:8" ht="15.95" hidden="1" customHeight="1" x14ac:dyDescent="0.2">
      <c r="A33" s="133" t="s">
        <v>221</v>
      </c>
      <c r="B33" s="138" t="s">
        <v>222</v>
      </c>
      <c r="C33" s="475" t="e">
        <f>IF(#REF!&gt;#REF!,"NAPAKA, USKLADITE PODATKE S PRVO TABELO - NAČRT PORABE SREDSTEV","")</f>
        <v>#REF!</v>
      </c>
      <c r="D33" s="476"/>
      <c r="E33" s="476"/>
      <c r="F33" s="476"/>
      <c r="G33" s="476"/>
      <c r="H33" s="476"/>
    </row>
    <row r="34" spans="1:8" ht="25.5" hidden="1" x14ac:dyDescent="0.2">
      <c r="A34" s="139" t="s">
        <v>256</v>
      </c>
      <c r="B34" s="140" t="s">
        <v>224</v>
      </c>
      <c r="C34" s="475" t="e">
        <f>IF(#REF!&gt;#REF!,"NAPAKA, USKLADITE PODATKE S PRVO TABELO - NAČRT PORABE SREDSTEV","")</f>
        <v>#REF!</v>
      </c>
      <c r="D34" s="476"/>
      <c r="E34" s="476"/>
      <c r="F34" s="476"/>
      <c r="G34" s="476"/>
      <c r="H34" s="476"/>
    </row>
    <row r="35" spans="1:8" ht="15.95" hidden="1" customHeight="1" x14ac:dyDescent="0.2">
      <c r="A35" s="133" t="s">
        <v>225</v>
      </c>
      <c r="B35" s="141">
        <v>128</v>
      </c>
      <c r="C35" s="475" t="e">
        <f>IF(#REF!&gt;#REF!,"NAPAKA, USKLADITE PODATKE S PRVO TABELO - NAČRT PORABE SREDSTEV","")</f>
        <v>#REF!</v>
      </c>
      <c r="D35" s="476"/>
      <c r="E35" s="476"/>
      <c r="F35" s="476"/>
      <c r="G35" s="476"/>
      <c r="H35" s="476"/>
    </row>
    <row r="36" spans="1:8" ht="15.95" hidden="1" customHeight="1" x14ac:dyDescent="0.2">
      <c r="A36" s="133" t="s">
        <v>226</v>
      </c>
      <c r="B36" s="141">
        <v>139</v>
      </c>
      <c r="C36" s="475" t="e">
        <f>IF(#REF!&gt;#REF!,"NAPAKA, USKLADITE PODATKE S PRVO TABELO - NAČRT PORABE SREDSTEV","")</f>
        <v>#REF!</v>
      </c>
      <c r="D36" s="476"/>
      <c r="E36" s="476"/>
      <c r="F36" s="476"/>
      <c r="G36" s="476"/>
      <c r="H36" s="476"/>
    </row>
    <row r="37" spans="1:8" ht="15.95" hidden="1" customHeight="1" x14ac:dyDescent="0.2">
      <c r="A37" s="142" t="s">
        <v>257</v>
      </c>
      <c r="B37" s="143"/>
      <c r="C37" s="475" t="e">
        <f>IF(#REF!&gt;#REF!,"NAPAKA, USKLADITE PODATKE S PRVO TABELO - NAČRT PORABE SREDSTEV","")</f>
        <v>#REF!</v>
      </c>
      <c r="D37" s="476"/>
      <c r="E37" s="476"/>
      <c r="F37" s="476"/>
      <c r="G37" s="476"/>
      <c r="H37" s="476"/>
    </row>
    <row r="38" spans="1:8" ht="15.95" hidden="1" customHeight="1" x14ac:dyDescent="0.2">
      <c r="A38" s="488" t="s">
        <v>258</v>
      </c>
      <c r="B38" s="489"/>
      <c r="C38" s="490" t="e">
        <f>IF(#REF!&gt;#REF!,"NAPAKA, USKLADITE PODATKE S PRVO TABELO - NAČRT PORABE SREDSTEV","")</f>
        <v>#REF!</v>
      </c>
      <c r="D38" s="476"/>
      <c r="E38" s="476"/>
      <c r="F38" s="476"/>
      <c r="G38" s="476"/>
      <c r="H38" s="476"/>
    </row>
    <row r="39" spans="1:8" ht="15.75" hidden="1" customHeight="1" x14ac:dyDescent="0.2">
      <c r="A39" s="144"/>
      <c r="B39" s="145"/>
      <c r="C39" s="496"/>
      <c r="D39" s="496"/>
      <c r="E39" s="496"/>
      <c r="F39" s="496"/>
      <c r="G39" s="146"/>
      <c r="H39" s="147"/>
    </row>
    <row r="40" spans="1:8" ht="15.95" hidden="1" customHeight="1" x14ac:dyDescent="0.2">
      <c r="A40" s="148"/>
      <c r="B40" s="149"/>
      <c r="C40" s="497"/>
      <c r="D40" s="497"/>
      <c r="E40" s="497"/>
      <c r="F40" s="497"/>
      <c r="G40" s="150"/>
      <c r="H40" s="151"/>
    </row>
  </sheetData>
  <sheetProtection algorithmName="SHA-512" hashValue="7zmP2b0Igo3k90gDOm3FHUkFx0I526tXNpMo4o+ec7fHDndGt5LQ6kQpV9wIHUvzkAr9IWG5CRXriCvoBNx3pA==" saltValue="g0e3lH7S0RsWjwcohHnIKg==" spinCount="100000" sheet="1" formatRows="0" selectLockedCells="1"/>
  <mergeCells count="26">
    <mergeCell ref="A38:B38"/>
    <mergeCell ref="C38:H38"/>
    <mergeCell ref="C2:H2"/>
    <mergeCell ref="A2:B2"/>
    <mergeCell ref="C39:F40"/>
    <mergeCell ref="C29:H29"/>
    <mergeCell ref="C30:H30"/>
    <mergeCell ref="C31:H31"/>
    <mergeCell ref="C32:H32"/>
    <mergeCell ref="C33:H33"/>
    <mergeCell ref="C34:H34"/>
    <mergeCell ref="C35:H35"/>
    <mergeCell ref="C36:H36"/>
    <mergeCell ref="C37:H37"/>
    <mergeCell ref="A1:H1"/>
    <mergeCell ref="C28:H28"/>
    <mergeCell ref="A18:B18"/>
    <mergeCell ref="C18:H18"/>
    <mergeCell ref="A20:H20"/>
    <mergeCell ref="A21:H21"/>
    <mergeCell ref="C22:H22"/>
    <mergeCell ref="C23:H23"/>
    <mergeCell ref="C24:H24"/>
    <mergeCell ref="C25:H25"/>
    <mergeCell ref="C26:H26"/>
    <mergeCell ref="C27:H27"/>
  </mergeCells>
  <dataValidations count="9">
    <dataValidation allowBlank="1" showInputMessage="1" showErrorMessage="1" prompt="Napaka se pojavlja dokler salda (načrt porebe sredstev in načrt zagotavljanja virov) nista izenačena na nulo." sqref="A16:B16" xr:uid="{C0E7B3A2-8387-48E9-96E1-A12777F4497E}"/>
    <dataValidation allowBlank="1" showInputMessage="1" showErrorMessage="1" prompt="Vrednost z DDV" sqref="D4:D15 E15:H15 E4:H4 E7:H7 E13:H13" xr:uid="{988AF209-47AC-497E-A228-1E0853A4AFFB}"/>
    <dataValidation allowBlank="1" showInputMessage="1" showErrorMessage="1" prompt="Zneske izplačil nepovratnih sredstev vnesite v tistem letu, v katerem bo izpolnjen pogoj za nakazilo sredstev na vaš transakcijski račun. Istočano vnesite znesek-e v minus za vračilo nepovratnih sredstev (npr. vračilo SRRS -10.000 €)." sqref="A14 C14" xr:uid="{AC80FC32-AA82-4D45-B68E-95392F03C0EB}"/>
    <dataValidation allowBlank="1" showInputMessage="1" showErrorMessage="1" prompt="Lastne vire pojasnjujte čim bolj realno in jih dokazujte na način, da so sredstva razvidna iz medletnih bilanc oz. denarnih sredstev na TR ali drugih virov." sqref="A18:B18" xr:uid="{3BBDDAA9-FA9E-49C9-9B06-90A02011186B}"/>
    <dataValidation allowBlank="1" showInputMessage="1" showErrorMessage="1" promptTitle="Realizacija - vrednost z DDV" prompt="v vrstici 18 kratko pojasnite vire za zagotavljanje lastne udeležbe pri projektu" sqref="E5:E6" xr:uid="{855AE3C1-3940-4CD8-9970-8DB9E46361A2}"/>
    <dataValidation allowBlank="1" showInputMessage="1" showErrorMessage="1" promptTitle="Plan - vrednost z DDV" prompt="v vrstici 18 kratko pojasnite vire za zagotavljanje lastne udeležbe pri projektu" sqref="F5:H6" xr:uid="{1EF5F92B-3D45-4F11-BA84-05BB59DA89D4}"/>
    <dataValidation allowBlank="1" showInputMessage="1" showErrorMessage="1" promptTitle="Lastne vire" prompt="pojasnjujte čim bolj realno in jih dokazujte na način, da so sredstva razvidna iz medletnih bilanc oz. denarnih sredstev na TR ali drugih virov" sqref="C18:H18" xr:uid="{56083971-1533-4ABF-80AD-C461751144E5}"/>
    <dataValidation allowBlank="1" showInputMessage="1" showErrorMessage="1" prompt="Realizacija - vrednost z DDV" sqref="E8:E12 E14" xr:uid="{1414EFAE-4EE0-4FF8-A5E0-CBD321B49DFF}"/>
    <dataValidation allowBlank="1" showInputMessage="1" showErrorMessage="1" prompt="Plan - vrednost z DDV" sqref="F8:H12 F14:H14" xr:uid="{E7B6541B-403B-4408-A1C7-6467ED2A1D4E}"/>
  </dataValidations>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49981"/>
    <pageSetUpPr fitToPage="1"/>
  </sheetPr>
  <dimension ref="A1:E38"/>
  <sheetViews>
    <sheetView view="pageBreakPreview" zoomScaleNormal="100" zoomScaleSheetLayoutView="100" workbookViewId="0">
      <pane ySplit="3" topLeftCell="A4" activePane="bottomLeft" state="frozen"/>
      <selection pane="bottomLeft" activeCell="B30" sqref="B30:E30"/>
    </sheetView>
  </sheetViews>
  <sheetFormatPr defaultColWidth="9.140625" defaultRowHeight="12.75" x14ac:dyDescent="0.2"/>
  <cols>
    <col min="1" max="1" width="64.7109375" style="8" bestFit="1" customWidth="1"/>
    <col min="2" max="5" width="15.7109375" style="8" customWidth="1"/>
    <col min="6" max="16384" width="9.140625" style="8"/>
  </cols>
  <sheetData>
    <row r="1" spans="1:5" ht="39.950000000000003" customHeight="1" x14ac:dyDescent="0.2">
      <c r="A1" s="501" t="s">
        <v>259</v>
      </c>
      <c r="B1" s="502"/>
      <c r="C1" s="502"/>
      <c r="D1" s="502"/>
      <c r="E1" s="502"/>
    </row>
    <row r="2" spans="1:5" ht="30" hidden="1" customHeight="1" x14ac:dyDescent="0.2">
      <c r="A2" s="56" t="s">
        <v>167</v>
      </c>
      <c r="B2" s="491" t="s">
        <v>168</v>
      </c>
      <c r="C2" s="492"/>
      <c r="D2" s="492"/>
      <c r="E2" s="492"/>
    </row>
    <row r="3" spans="1:5" ht="20.100000000000001" customHeight="1" x14ac:dyDescent="0.2">
      <c r="A3" s="62" t="s">
        <v>260</v>
      </c>
      <c r="B3" s="63">
        <f>PREDSTAVITEV!E2</f>
        <v>2024</v>
      </c>
      <c r="C3" s="63">
        <f>PREDSTAVITEV!E2+1</f>
        <v>2025</v>
      </c>
      <c r="D3" s="63">
        <f>PREDSTAVITEV!E2+2</f>
        <v>2026</v>
      </c>
      <c r="E3" s="63">
        <f>PREDSTAVITEV!E2+3</f>
        <v>2027</v>
      </c>
    </row>
    <row r="4" spans="1:5" ht="20.100000000000001" customHeight="1" x14ac:dyDescent="0.2">
      <c r="A4" s="503" t="s">
        <v>261</v>
      </c>
      <c r="B4" s="504"/>
      <c r="C4" s="504"/>
      <c r="D4" s="504"/>
      <c r="E4" s="504"/>
    </row>
    <row r="5" spans="1:5" ht="20.100000000000001" customHeight="1" x14ac:dyDescent="0.2">
      <c r="A5" s="64" t="s">
        <v>262</v>
      </c>
      <c r="B5" s="302"/>
      <c r="C5" s="302"/>
      <c r="D5" s="302"/>
      <c r="E5" s="302"/>
    </row>
    <row r="6" spans="1:5" ht="20.100000000000001" customHeight="1" x14ac:dyDescent="0.2">
      <c r="A6" s="65" t="s">
        <v>263</v>
      </c>
      <c r="B6" s="302"/>
      <c r="C6" s="302"/>
      <c r="D6" s="302"/>
      <c r="E6" s="302"/>
    </row>
    <row r="7" spans="1:5" ht="20.100000000000001" customHeight="1" x14ac:dyDescent="0.2">
      <c r="A7" s="64" t="s">
        <v>264</v>
      </c>
      <c r="B7" s="303">
        <f>SUM(B8:B10)</f>
        <v>0</v>
      </c>
      <c r="C7" s="303">
        <f>SUM(C8:C10)</f>
        <v>0</v>
      </c>
      <c r="D7" s="303">
        <f>SUM(D8:D10)</f>
        <v>0</v>
      </c>
      <c r="E7" s="303">
        <f>SUM(E8:E10)</f>
        <v>0</v>
      </c>
    </row>
    <row r="8" spans="1:5" ht="20.100000000000001" customHeight="1" x14ac:dyDescent="0.2">
      <c r="A8" s="64" t="s">
        <v>265</v>
      </c>
      <c r="B8" s="303">
        <f>'VIRI FINANCIRANJA'!E6</f>
        <v>0</v>
      </c>
      <c r="C8" s="303">
        <f>'VIRI FINANCIRANJA'!F6</f>
        <v>0</v>
      </c>
      <c r="D8" s="303">
        <f>'VIRI FINANCIRANJA'!G6</f>
        <v>0</v>
      </c>
      <c r="E8" s="303">
        <f>'VIRI FINANCIRANJA'!H6</f>
        <v>0</v>
      </c>
    </row>
    <row r="9" spans="1:5" ht="20.100000000000001" customHeight="1" x14ac:dyDescent="0.2">
      <c r="A9" s="64" t="s">
        <v>266</v>
      </c>
      <c r="B9" s="303">
        <f>'VIRI FINANCIRANJA'!E7</f>
        <v>0</v>
      </c>
      <c r="C9" s="303">
        <f>'VIRI FINANCIRANJA'!F7</f>
        <v>0</v>
      </c>
      <c r="D9" s="303">
        <f>'VIRI FINANCIRANJA'!G7</f>
        <v>0</v>
      </c>
      <c r="E9" s="303">
        <f>'VIRI FINANCIRANJA'!H7</f>
        <v>0</v>
      </c>
    </row>
    <row r="10" spans="1:5" ht="20.100000000000001" customHeight="1" x14ac:dyDescent="0.2">
      <c r="A10" s="64" t="s">
        <v>267</v>
      </c>
      <c r="B10" s="303">
        <f>'VIRI FINANCIRANJA'!E13</f>
        <v>0</v>
      </c>
      <c r="C10" s="303">
        <f>'VIRI FINANCIRANJA'!F13</f>
        <v>0</v>
      </c>
      <c r="D10" s="303">
        <f>'VIRI FINANCIRANJA'!G13</f>
        <v>0</v>
      </c>
      <c r="E10" s="303">
        <f>'VIRI FINANCIRANJA'!H13</f>
        <v>0</v>
      </c>
    </row>
    <row r="11" spans="1:5" ht="20.100000000000001" customHeight="1" x14ac:dyDescent="0.2">
      <c r="A11" s="66" t="s">
        <v>268</v>
      </c>
      <c r="B11" s="302"/>
      <c r="C11" s="302"/>
      <c r="D11" s="302"/>
      <c r="E11" s="302"/>
    </row>
    <row r="12" spans="1:5" ht="20.100000000000001" customHeight="1" x14ac:dyDescent="0.2">
      <c r="A12" s="499" t="s">
        <v>269</v>
      </c>
      <c r="B12" s="500"/>
      <c r="C12" s="500"/>
      <c r="D12" s="500"/>
      <c r="E12" s="500"/>
    </row>
    <row r="13" spans="1:5" ht="20.100000000000001" customHeight="1" x14ac:dyDescent="0.2">
      <c r="A13" s="65" t="s">
        <v>270</v>
      </c>
      <c r="B13" s="304"/>
      <c r="C13" s="304"/>
      <c r="D13" s="304"/>
      <c r="E13" s="304"/>
    </row>
    <row r="14" spans="1:5" ht="20.100000000000001" customHeight="1" x14ac:dyDescent="0.2">
      <c r="A14" s="65" t="s">
        <v>271</v>
      </c>
      <c r="B14" s="304"/>
      <c r="C14" s="304"/>
      <c r="D14" s="304"/>
      <c r="E14" s="304"/>
    </row>
    <row r="15" spans="1:5" ht="20.100000000000001" customHeight="1" x14ac:dyDescent="0.2">
      <c r="A15" s="65" t="s">
        <v>272</v>
      </c>
      <c r="B15" s="304"/>
      <c r="C15" s="304"/>
      <c r="D15" s="304"/>
      <c r="E15" s="304"/>
    </row>
    <row r="16" spans="1:5" ht="20.100000000000001" customHeight="1" x14ac:dyDescent="0.2">
      <c r="A16" s="65" t="s">
        <v>273</v>
      </c>
      <c r="B16" s="304"/>
      <c r="C16" s="304"/>
      <c r="D16" s="304"/>
      <c r="E16" s="304"/>
    </row>
    <row r="17" spans="1:5" ht="20.100000000000001" customHeight="1" x14ac:dyDescent="0.2">
      <c r="A17" s="65" t="s">
        <v>274</v>
      </c>
      <c r="B17" s="304"/>
      <c r="C17" s="304"/>
      <c r="D17" s="304"/>
      <c r="E17" s="304"/>
    </row>
    <row r="18" spans="1:5" ht="20.100000000000001" customHeight="1" x14ac:dyDescent="0.2">
      <c r="A18" s="65" t="s">
        <v>275</v>
      </c>
      <c r="B18" s="305">
        <f>SUM(B19:B22)</f>
        <v>0</v>
      </c>
      <c r="C18" s="305">
        <f>SUM(C19:C22)</f>
        <v>0</v>
      </c>
      <c r="D18" s="305">
        <f>SUM(D19:D22)</f>
        <v>0</v>
      </c>
      <c r="E18" s="305">
        <f>SUM(E19:E22)</f>
        <v>0</v>
      </c>
    </row>
    <row r="19" spans="1:5" ht="20.100000000000001" customHeight="1" x14ac:dyDescent="0.2">
      <c r="A19" s="67" t="s">
        <v>276</v>
      </c>
      <c r="B19" s="306"/>
      <c r="C19" s="307">
        <f>'FINANČNE OBVEZNOSTI'!I17</f>
        <v>0</v>
      </c>
      <c r="D19" s="307">
        <f>'FINANČNE OBVEZNOSTI'!J17</f>
        <v>0</v>
      </c>
      <c r="E19" s="307">
        <f>'FINANČNE OBVEZNOSTI'!K17</f>
        <v>0</v>
      </c>
    </row>
    <row r="20" spans="1:5" ht="20.100000000000001" customHeight="1" x14ac:dyDescent="0.2">
      <c r="A20" s="67" t="s">
        <v>277</v>
      </c>
      <c r="B20" s="306"/>
      <c r="C20" s="306"/>
      <c r="D20" s="306"/>
      <c r="E20" s="306"/>
    </row>
    <row r="21" spans="1:5" ht="20.100000000000001" customHeight="1" x14ac:dyDescent="0.2">
      <c r="A21" s="67" t="s">
        <v>278</v>
      </c>
      <c r="B21" s="307"/>
      <c r="C21" s="306"/>
      <c r="D21" s="306"/>
      <c r="E21" s="306"/>
    </row>
    <row r="22" spans="1:5" ht="20.100000000000001" customHeight="1" x14ac:dyDescent="0.2">
      <c r="A22" s="67" t="s">
        <v>279</v>
      </c>
      <c r="B22" s="307"/>
      <c r="C22" s="306"/>
      <c r="D22" s="306"/>
      <c r="E22" s="306"/>
    </row>
    <row r="23" spans="1:5" ht="20.100000000000001" customHeight="1" x14ac:dyDescent="0.2">
      <c r="A23" s="67" t="s">
        <v>280</v>
      </c>
      <c r="B23" s="307">
        <f>SUM(B24:B25)</f>
        <v>0</v>
      </c>
      <c r="C23" s="307">
        <f t="shared" ref="C23:D23" si="0">SUM(C24:C25)</f>
        <v>0</v>
      </c>
      <c r="D23" s="307">
        <f t="shared" si="0"/>
        <v>0</v>
      </c>
      <c r="E23" s="307">
        <f>SUM(E24:E25)</f>
        <v>0</v>
      </c>
    </row>
    <row r="24" spans="1:5" ht="20.100000000000001" customHeight="1" x14ac:dyDescent="0.2">
      <c r="A24" s="67" t="s">
        <v>281</v>
      </c>
      <c r="B24" s="307">
        <v>0</v>
      </c>
      <c r="C24" s="307">
        <f>'FINANČNE OBVEZNOSTI'!I20+'FINANČNE OBVEZNOSTI'!I23</f>
        <v>0</v>
      </c>
      <c r="D24" s="307">
        <f>'FINANČNE OBVEZNOSTI'!J20+'FINANČNE OBVEZNOSTI'!J23</f>
        <v>0</v>
      </c>
      <c r="E24" s="307">
        <f>'FINANČNE OBVEZNOSTI'!K20+'FINANČNE OBVEZNOSTI'!K23</f>
        <v>0</v>
      </c>
    </row>
    <row r="25" spans="1:5" ht="20.100000000000001" customHeight="1" thickBot="1" x14ac:dyDescent="0.25">
      <c r="A25" s="67" t="s">
        <v>282</v>
      </c>
      <c r="B25" s="306"/>
      <c r="C25" s="306"/>
      <c r="D25" s="306"/>
      <c r="E25" s="306"/>
    </row>
    <row r="26" spans="1:5" ht="20.100000000000001" customHeight="1" x14ac:dyDescent="0.2">
      <c r="A26" s="68" t="s">
        <v>283</v>
      </c>
      <c r="B26" s="308">
        <f>B5+B6+B7+B11-B13-B14-B15-B16-B17-B18-B23</f>
        <v>0</v>
      </c>
      <c r="C26" s="308">
        <f>C5+C6+C7+C11-C13-C14-C15-C16-C17-C18-C23</f>
        <v>0</v>
      </c>
      <c r="D26" s="308">
        <f>D5+D6+D7+D11-D13-D14-D15-D16-D17-D18-D23</f>
        <v>0</v>
      </c>
      <c r="E26" s="308">
        <f>E5+E6+E7+E11-E13-E14-E15-E16-E17-E18-E23</f>
        <v>0</v>
      </c>
    </row>
    <row r="27" spans="1:5" ht="20.100000000000001" customHeight="1" x14ac:dyDescent="0.2">
      <c r="A27" s="69" t="s">
        <v>284</v>
      </c>
      <c r="B27" s="309">
        <f>B26</f>
        <v>0</v>
      </c>
      <c r="C27" s="309">
        <f>B27+C26</f>
        <v>0</v>
      </c>
      <c r="D27" s="309">
        <f>C27+D26</f>
        <v>0</v>
      </c>
      <c r="E27" s="309">
        <f>D27+E26</f>
        <v>0</v>
      </c>
    </row>
    <row r="28" spans="1:5" ht="20.100000000000001" customHeight="1" thickBot="1" x14ac:dyDescent="0.25">
      <c r="A28" s="70"/>
      <c r="B28" s="74"/>
      <c r="C28" s="75"/>
      <c r="D28" s="76"/>
      <c r="E28" s="76"/>
    </row>
    <row r="29" spans="1:5" ht="20.100000000000001" customHeight="1" thickBot="1" x14ac:dyDescent="0.25">
      <c r="A29" s="71" t="s">
        <v>285</v>
      </c>
      <c r="B29" s="77" t="e">
        <f>+('FINANČNE OBVEZNOSTI'!H26+'FINANČNE OBVEZNOSTI'!H27+'FINANČNE OBVEZNOSTI'!H28)/(B5+B6+B11-B14-B15-B16)</f>
        <v>#DIV/0!</v>
      </c>
      <c r="C29" s="77" t="e">
        <f>+('FINANČNE OBVEZNOSTI'!I26+'FINANČNE OBVEZNOSTI'!I27+'FINANČNE OBVEZNOSTI'!I28)/(C5+C6+C11-C14-C15-C16)</f>
        <v>#DIV/0!</v>
      </c>
      <c r="D29" s="77" t="e">
        <f>+('FINANČNE OBVEZNOSTI'!J26+'FINANČNE OBVEZNOSTI'!J27+'FINANČNE OBVEZNOSTI'!J28)/(D5+D6+D11-D14-D15-D16)</f>
        <v>#DIV/0!</v>
      </c>
      <c r="E29" s="77" t="e">
        <f>+('FINANČNE OBVEZNOSTI'!L26+'FINANČNE OBVEZNOSTI'!L27+'FINANČNE OBVEZNOSTI'!L28)/(E5+E6+E11-E14-E15-E16)</f>
        <v>#DIV/0!</v>
      </c>
    </row>
    <row r="30" spans="1:5" ht="132.75" customHeight="1" x14ac:dyDescent="0.2">
      <c r="A30" s="72" t="s">
        <v>286</v>
      </c>
      <c r="B30" s="498"/>
      <c r="C30" s="498"/>
      <c r="D30" s="498"/>
      <c r="E30" s="498"/>
    </row>
    <row r="31" spans="1:5" ht="132.75" customHeight="1" thickBot="1" x14ac:dyDescent="0.25">
      <c r="A31" s="73" t="s">
        <v>287</v>
      </c>
      <c r="B31" s="498"/>
      <c r="C31" s="498"/>
      <c r="D31" s="498"/>
      <c r="E31" s="498"/>
    </row>
    <row r="32" spans="1:5" ht="15" customHeight="1" x14ac:dyDescent="0.2"/>
    <row r="33" s="8" customFormat="1" ht="15" customHeight="1" x14ac:dyDescent="0.2"/>
    <row r="34" s="8" customFormat="1" ht="15" customHeight="1" x14ac:dyDescent="0.2"/>
    <row r="35" s="8" customFormat="1" ht="15" customHeight="1" x14ac:dyDescent="0.2"/>
    <row r="36" s="8" customFormat="1" ht="15" customHeight="1" x14ac:dyDescent="0.2"/>
    <row r="37" s="8" customFormat="1" ht="15" customHeight="1" x14ac:dyDescent="0.2"/>
    <row r="38" s="8" customFormat="1" ht="15" customHeight="1" x14ac:dyDescent="0.2"/>
  </sheetData>
  <sheetProtection algorithmName="SHA-512" hashValue="4U8bflznLPjp98hI2Odrho/nf8TlFCXIyAC54uwJemYmCYTVbm7jy4f5gKYG0cCat3f3+fo+Ssr28vD4xrcYaA==" saltValue="hMQhFuzAIx4KXcaEq4ED1Q==" spinCount="100000" sheet="1" formatRows="0" selectLockedCells="1"/>
  <mergeCells count="6">
    <mergeCell ref="B31:E31"/>
    <mergeCell ref="B30:E30"/>
    <mergeCell ref="A12:E12"/>
    <mergeCell ref="A1:E1"/>
    <mergeCell ref="B2:E2"/>
    <mergeCell ref="A4:E4"/>
  </mergeCells>
  <dataValidations xWindow="182" yWindow="465" count="25">
    <dataValidation allowBlank="1" showInputMessage="1" showErrorMessage="1" prompt="V kolikor prilagate tudi poslovni načrt, poskrbite, da bodo podatki v poslovnem načrtu in na tem zavihku usklajeni, sicer pojasnite vsa odstopanja." sqref="A31 B31:E31" xr:uid="{00000000-0002-0000-0400-000004000000}"/>
    <dataValidation allowBlank="1" showInputMessage="1" showErrorMessage="1" prompt="Osnova za obstoječe finančne obveznosti so amortizacijski načrti odplačevanja kreditov/posojil (glavnice)" sqref="C19:E19" xr:uid="{00000000-0002-0000-0400-000006000000}"/>
    <dataValidation allowBlank="1" showInputMessage="1" showErrorMessage="1" prompt="Osnova za finančne obveznosti za ta projekt so amortizacijski načrti odplačevanja kreditov/posojil oz. lastna ocena v kolikor nimate amortizacijskih načtrov (glavnice)" sqref="B24:E24" xr:uid="{00000000-0002-0000-0400-000008000000}"/>
    <dataValidation allowBlank="1" showInputMessage="1" showErrorMessage="1" promptTitle="Plan" prompt="Osnova za finančne obveznosti za ta projekt so amortizacijski načrti odplačevanja kreditov/posojil oz. lastna ocena v kolikor nimate amortizacijskih načtrov (obresti)" sqref="C25:E25" xr:uid="{00000000-0002-0000-0400-000009000000}"/>
    <dataValidation allowBlank="1" showInputMessage="1" showErrorMessage="1" promptTitle="Plan" prompt="Potrebna vlaganja za vzdrževanje ali širitev osnovnih sredstev (zgradbe, stroji, vozila, ...), vključno z vlaganji za ta projekt" sqref="C13:E13" xr:uid="{37858045-4648-43FD-B2BF-23F1E459C118}"/>
    <dataValidation allowBlank="1" showInputMessage="1" showErrorMessage="1" promptTitle="Realizacija" prompt="Letni prihodek je seštevek posameznih prihodkov iz dejavnosti razen ostalih prihodkov (B)" sqref="B5:E5" xr:uid="{EB6956C1-348E-4AAC-8175-896C36BAB3C0}"/>
    <dataValidation allowBlank="1" showInputMessage="1" showErrorMessage="1" promptTitle="Realizacija" prompt="Ostali prihodki so prihodki od financiranja (prejete obresti, dividende, ...) prihodki od najemnin, prejemki iz naslova subvencij, nepovratnih sredstvev, ki niso povezana z obravnavanim projektom" sqref="B6:E6" xr:uid="{7D479380-D362-43BE-8D12-4601769069AB}"/>
    <dataValidation allowBlank="1" showInputMessage="1" showErrorMessage="1" promptTitle="Plan" prompt="novih zadolževanj, ki se NE nanašajo na obravnavani projekt" sqref="C11:E11" xr:uid="{8D4FF486-3D44-432A-A038-36E3C66DDBE0}"/>
    <dataValidation allowBlank="1" showInputMessage="1" showErrorMessage="1" promptTitle="Realizacija" prompt="Potrebna vlaganja za vzdrževanje ali širitev osnovnih sredstev (zgradbe, stroji, vozila, ...), vključno z vlaganji za ta projekt" sqref="B13" xr:uid="{33DCF270-9EDC-43D8-A727-B2D8034DB294}"/>
    <dataValidation allowBlank="1" showInputMessage="1" showErrorMessage="1" promptTitle="Plan" prompt="Osnova za obstoječe finančne obveznosti so amortizacijski načrti odplačevanja kreditov/posojil (obresti)" sqref="C20:E20" xr:uid="{BC5DA317-081B-44B8-986D-9EFB800BF38C}"/>
    <dataValidation allowBlank="1" showInputMessage="1" showErrorMessage="1" prompt="Osnova za planirane finančne obveznosti so amortizacijski načrti odplačevanja kreditov/posojil (glavnice)" sqref="B21" xr:uid="{172D4A5E-E701-48EA-882B-16B39A172A69}"/>
    <dataValidation allowBlank="1" showInputMessage="1" showErrorMessage="1" prompt="Osnova za planirane finančne obveznosti so amortizacijski načrti odplačevanja kreditov/posojil (obresti)" sqref="B22" xr:uid="{E57055E5-16AA-4A1D-8262-F46B8EA62F2D}"/>
    <dataValidation allowBlank="1" showInputMessage="1" showErrorMessage="1" promptTitle="Plan" prompt="Osnova za planirane finančne obveznosti so amortizacijski načrti odplačevanja kreditov/posojil (glavnice) oz. lastna ocena v kolikor nimate amortizacijskih načrtov" sqref="C21:E21" xr:uid="{42B033B9-A1DE-4E2F-90C3-6DBDD9E658B6}"/>
    <dataValidation allowBlank="1" showInputMessage="1" showErrorMessage="1" promptTitle="Plan" prompt="Osnova za planirane finančne obveznosti so amortizacijski načrti odplačevanja kreditov/posojil (obresti) oz. lastna ocena v kolikor nimate amorizacijskih načrtov" sqref="C22:D22 E22" xr:uid="{43F35A0C-3541-4090-9715-74A285234CA4}"/>
    <dataValidation allowBlank="1" showInputMessage="1" showErrorMessage="1" promptTitle="Plan" prompt="1. Kmet. dejav. ocena na podlagi plana in pretekle realizacije _x000a__x000a_2. Gospodarske družbe AOP 128 ocena na podlagi plana in pretekle realizacije " sqref="C14:E14" xr:uid="{9860AC2E-B8E3-465B-AF7C-8A5082E1613A}"/>
    <dataValidation allowBlank="1" showInputMessage="1" showErrorMessage="1" promptTitle="Realizacija" prompt="1. Kmet. dejav. pretekla realizacija_x000a__x000a_2. Gospodarske družbe realizacija AOP 128 " sqref="B14" xr:uid="{691AA3B6-BB36-4261-9D87-552056537F25}"/>
    <dataValidation allowBlank="1" showInputMessage="1" showErrorMessage="1" promptTitle="Realizacija" prompt="Osnova za obstoječe finančne obveznosti so amortizacijski načrti odplačevanja kreditov/posojil (glavnice)" sqref="B19" xr:uid="{79794EA0-33C4-46A8-ADC4-99968A25D625}"/>
    <dataValidation allowBlank="1" showInputMessage="1" showErrorMessage="1" promptTitle="Realizacija" prompt="Osnova za obstoječe finančne obveznosti so amortizacijski načrti odplačevanja kreditov/posojil (obresti)" sqref="B20" xr:uid="{988A34C8-0A86-449B-AC30-7B9A5B763E82}"/>
    <dataValidation allowBlank="1" showInputMessage="1" showErrorMessage="1" promptTitle="Realizacija" prompt="Osnova za finančne obveznosti za ta projekt so amortizacijski načrti odplačevanja kreditov/posojil oz. lastna ocena v kolikor nimate amortizacijskih načtrov (obresti)" sqref="B25" xr:uid="{863A06A9-4B35-4EFD-B199-985AE1AFE446}"/>
    <dataValidation allowBlank="1" showInputMessage="1" showErrorMessage="1" promptTitle="Realizacija" prompt="novih zadolževanj, ki se NE nanašajo na obravnavani projekt" sqref="B11" xr:uid="{7E3D0284-86EE-4233-B9BF-62069DA7AE08}"/>
    <dataValidation allowBlank="1" showInputMessage="1" showErrorMessage="1" promptTitle="Realizacija" prompt="1. Kmet. dejav. pretekla realizacija=letne delovne ure(potrebne za vsa opravila na kmetiji)xurna postavkaxšt.zap.(PDM=polna delovna moč)_x000a__x000a_2. Gospodarske družbe realizacija AOP 139" sqref="B15" xr:uid="{E7AED370-1F9A-4A70-A3D5-574C53472389}"/>
    <dataValidation allowBlank="1" showInputMessage="1" showErrorMessage="1" promptTitle="Plan" prompt="1. Kmet. dejav. pretekla realizacija=letne delovne ure(potrebne za vsa opravila na kmetiji)xurna postavkaxšt.zap.(PDM=polna delovna moč)_x000a__x000a_2. Gospodarske družbe realizacija AOP 139" sqref="C15:E15" xr:uid="{B249F740-5D4C-490D-AC38-C6DD033DD4B9}"/>
    <dataValidation allowBlank="1" showInputMessage="1" showErrorMessage="1" promptTitle="Realizacija" prompt="1. Kmet. dejav. pretekla realizacija_x000a__x000a_2. Gospodarske družbe pretekla realizacija" sqref="B16" xr:uid="{D91A84AF-1518-4D57-801F-5E7783F9A51B}"/>
    <dataValidation allowBlank="1" showInputMessage="1" showErrorMessage="1" promptTitle="Realizacija" prompt="1. Kmet. dejav. pretekla realizacija_x000a__x000a_2. Gospodarske družbe realizacija " sqref="B17" xr:uid="{DFFBC1FC-385A-42DC-B53C-F93466E4D25B}"/>
    <dataValidation allowBlank="1" showInputMessage="1" showErrorMessage="1" prompt="1. Kmet. dejav. ocena na podlagi plana in pretekle realizacije _x000a__x000a_2. Gospodarske družbe ocena na podlagi plana in pretekle realizacije " sqref="C16:E17" xr:uid="{DF4608EA-671C-49DD-954B-5D40476DCE84}"/>
  </dataValidations>
  <pageMargins left="0.7" right="0.7" top="0.75" bottom="0.75" header="0.3" footer="0.3"/>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B81F6-F058-4919-94E5-160A4E7700DA}">
  <sheetPr>
    <tabColor rgb="FFFFC000"/>
    <pageSetUpPr fitToPage="1"/>
  </sheetPr>
  <dimension ref="A1:X38"/>
  <sheetViews>
    <sheetView view="pageBreakPreview" zoomScaleNormal="100" zoomScaleSheetLayoutView="100" workbookViewId="0">
      <pane ySplit="1" topLeftCell="A2" activePane="bottomLeft" state="frozen"/>
      <selection pane="bottomLeft" activeCell="B31" sqref="B31:E31"/>
    </sheetView>
  </sheetViews>
  <sheetFormatPr defaultColWidth="9.140625" defaultRowHeight="12.75" x14ac:dyDescent="0.2"/>
  <cols>
    <col min="1" max="1" width="40.7109375" style="8" customWidth="1"/>
    <col min="2" max="6" width="10.7109375" style="8" customWidth="1"/>
    <col min="7" max="7" width="40.7109375" style="8" customWidth="1"/>
    <col min="8" max="12" width="10.7109375" style="8" customWidth="1"/>
    <col min="13" max="13" width="40.7109375" style="8" customWidth="1"/>
    <col min="14" max="18" width="10.7109375" style="8" customWidth="1"/>
    <col min="19" max="19" width="40.7109375" style="8" customWidth="1"/>
    <col min="20" max="24" width="10.7109375" style="8" customWidth="1"/>
    <col min="25" max="16384" width="9.140625" style="8"/>
  </cols>
  <sheetData>
    <row r="1" spans="1:24" ht="69.95" customHeight="1" thickBot="1" x14ac:dyDescent="0.25">
      <c r="A1" s="511" t="s">
        <v>288</v>
      </c>
      <c r="B1" s="512"/>
      <c r="C1" s="512"/>
      <c r="D1" s="512"/>
      <c r="E1" s="512"/>
      <c r="F1" s="512"/>
      <c r="G1" s="512"/>
      <c r="H1" s="512"/>
      <c r="I1" s="512"/>
      <c r="J1" s="512"/>
      <c r="K1" s="512"/>
      <c r="L1" s="512"/>
      <c r="M1" s="512"/>
      <c r="N1" s="512"/>
      <c r="O1" s="512"/>
      <c r="P1" s="512"/>
      <c r="Q1" s="512"/>
      <c r="R1" s="512"/>
      <c r="S1" s="512"/>
      <c r="T1" s="512"/>
      <c r="U1" s="512"/>
      <c r="V1" s="512"/>
      <c r="W1" s="512"/>
      <c r="X1" s="512"/>
    </row>
    <row r="2" spans="1:24" ht="39.950000000000003" customHeight="1" x14ac:dyDescent="0.2">
      <c r="A2" s="539" t="s">
        <v>289</v>
      </c>
      <c r="B2" s="540"/>
      <c r="C2" s="540"/>
      <c r="D2" s="540"/>
      <c r="E2" s="540"/>
      <c r="F2" s="541"/>
      <c r="G2" s="539" t="s">
        <v>290</v>
      </c>
      <c r="H2" s="540"/>
      <c r="I2" s="540"/>
      <c r="J2" s="540"/>
      <c r="K2" s="540"/>
      <c r="L2" s="541"/>
      <c r="M2" s="539" t="s">
        <v>291</v>
      </c>
      <c r="N2" s="540"/>
      <c r="O2" s="540"/>
      <c r="P2" s="540"/>
      <c r="Q2" s="540"/>
      <c r="R2" s="541"/>
      <c r="S2" s="539" t="s">
        <v>292</v>
      </c>
      <c r="T2" s="540"/>
      <c r="U2" s="540"/>
      <c r="V2" s="540"/>
      <c r="W2" s="540"/>
      <c r="X2" s="541"/>
    </row>
    <row r="3" spans="1:24" ht="30" hidden="1" customHeight="1" x14ac:dyDescent="0.2">
      <c r="A3" s="56" t="s">
        <v>167</v>
      </c>
      <c r="B3" s="542" t="s">
        <v>168</v>
      </c>
      <c r="C3" s="543"/>
      <c r="D3" s="543"/>
      <c r="E3" s="543"/>
      <c r="F3" s="544"/>
      <c r="G3" s="56" t="s">
        <v>167</v>
      </c>
      <c r="H3" s="542" t="s">
        <v>168</v>
      </c>
      <c r="I3" s="543"/>
      <c r="J3" s="543"/>
      <c r="K3" s="543"/>
      <c r="L3" s="544"/>
      <c r="M3" s="56" t="s">
        <v>167</v>
      </c>
      <c r="N3" s="542" t="s">
        <v>168</v>
      </c>
      <c r="O3" s="543"/>
      <c r="P3" s="543"/>
      <c r="Q3" s="543"/>
      <c r="R3" s="544"/>
      <c r="S3" s="56" t="s">
        <v>167</v>
      </c>
      <c r="T3" s="542" t="s">
        <v>168</v>
      </c>
      <c r="U3" s="543"/>
      <c r="V3" s="543"/>
      <c r="W3" s="543"/>
      <c r="X3" s="544"/>
    </row>
    <row r="4" spans="1:24" ht="20.100000000000001" customHeight="1" x14ac:dyDescent="0.2">
      <c r="A4" s="329" t="s">
        <v>293</v>
      </c>
      <c r="B4" s="520" t="s">
        <v>294</v>
      </c>
      <c r="C4" s="520"/>
      <c r="D4" s="520"/>
      <c r="E4" s="520"/>
      <c r="F4" s="330" t="s">
        <v>295</v>
      </c>
      <c r="G4" s="329" t="s">
        <v>293</v>
      </c>
      <c r="H4" s="520" t="s">
        <v>294</v>
      </c>
      <c r="I4" s="520"/>
      <c r="J4" s="520"/>
      <c r="K4" s="520"/>
      <c r="L4" s="330" t="s">
        <v>295</v>
      </c>
      <c r="M4" s="329" t="s">
        <v>293</v>
      </c>
      <c r="N4" s="520" t="s">
        <v>294</v>
      </c>
      <c r="O4" s="520"/>
      <c r="P4" s="520"/>
      <c r="Q4" s="520"/>
      <c r="R4" s="330" t="s">
        <v>295</v>
      </c>
      <c r="S4" s="329" t="s">
        <v>293</v>
      </c>
      <c r="T4" s="520" t="s">
        <v>294</v>
      </c>
      <c r="U4" s="520"/>
      <c r="V4" s="520"/>
      <c r="W4" s="520"/>
      <c r="X4" s="330" t="s">
        <v>295</v>
      </c>
    </row>
    <row r="5" spans="1:24" ht="20.100000000000001" customHeight="1" x14ac:dyDescent="0.2">
      <c r="A5" s="326" t="s">
        <v>296</v>
      </c>
      <c r="B5" s="545"/>
      <c r="C5" s="546"/>
      <c r="D5" s="546"/>
      <c r="E5" s="547"/>
      <c r="F5" s="327" t="s">
        <v>224</v>
      </c>
      <c r="G5" s="326" t="s">
        <v>296</v>
      </c>
      <c r="H5" s="545"/>
      <c r="I5" s="546"/>
      <c r="J5" s="546"/>
      <c r="K5" s="547"/>
      <c r="L5" s="327" t="s">
        <v>224</v>
      </c>
      <c r="M5" s="326" t="s">
        <v>296</v>
      </c>
      <c r="N5" s="545"/>
      <c r="O5" s="546"/>
      <c r="P5" s="546"/>
      <c r="Q5" s="547"/>
      <c r="R5" s="327" t="s">
        <v>224</v>
      </c>
      <c r="S5" s="326" t="s">
        <v>296</v>
      </c>
      <c r="T5" s="545"/>
      <c r="U5" s="546"/>
      <c r="V5" s="546"/>
      <c r="W5" s="547"/>
      <c r="X5" s="327" t="s">
        <v>224</v>
      </c>
    </row>
    <row r="6" spans="1:24" ht="20.100000000000001" customHeight="1" x14ac:dyDescent="0.2">
      <c r="A6" s="331" t="s">
        <v>297</v>
      </c>
      <c r="B6" s="548"/>
      <c r="C6" s="549"/>
      <c r="D6" s="549"/>
      <c r="E6" s="550"/>
      <c r="F6" s="327" t="s">
        <v>224</v>
      </c>
      <c r="G6" s="331" t="s">
        <v>297</v>
      </c>
      <c r="H6" s="548"/>
      <c r="I6" s="549"/>
      <c r="J6" s="549"/>
      <c r="K6" s="550"/>
      <c r="L6" s="327" t="s">
        <v>224</v>
      </c>
      <c r="M6" s="331" t="s">
        <v>297</v>
      </c>
      <c r="N6" s="548"/>
      <c r="O6" s="549"/>
      <c r="P6" s="549"/>
      <c r="Q6" s="550"/>
      <c r="R6" s="327" t="s">
        <v>224</v>
      </c>
      <c r="S6" s="331" t="s">
        <v>297</v>
      </c>
      <c r="T6" s="548"/>
      <c r="U6" s="549"/>
      <c r="V6" s="549"/>
      <c r="W6" s="550"/>
      <c r="X6" s="327" t="s">
        <v>224</v>
      </c>
    </row>
    <row r="7" spans="1:24" ht="20.100000000000001" customHeight="1" x14ac:dyDescent="0.2">
      <c r="A7" s="64" t="s">
        <v>298</v>
      </c>
      <c r="B7" s="530"/>
      <c r="C7" s="531"/>
      <c r="D7" s="531"/>
      <c r="E7" s="532"/>
      <c r="F7" s="327" t="s">
        <v>299</v>
      </c>
      <c r="G7" s="64" t="s">
        <v>298</v>
      </c>
      <c r="H7" s="530"/>
      <c r="I7" s="531"/>
      <c r="J7" s="531"/>
      <c r="K7" s="532"/>
      <c r="L7" s="327" t="s">
        <v>299</v>
      </c>
      <c r="M7" s="64" t="s">
        <v>298</v>
      </c>
      <c r="N7" s="530"/>
      <c r="O7" s="531"/>
      <c r="P7" s="531"/>
      <c r="Q7" s="532"/>
      <c r="R7" s="327" t="s">
        <v>299</v>
      </c>
      <c r="S7" s="64" t="s">
        <v>298</v>
      </c>
      <c r="T7" s="530"/>
      <c r="U7" s="531"/>
      <c r="V7" s="531"/>
      <c r="W7" s="532"/>
      <c r="X7" s="327" t="s">
        <v>299</v>
      </c>
    </row>
    <row r="8" spans="1:24" ht="20.100000000000001" customHeight="1" x14ac:dyDescent="0.2">
      <c r="A8" s="65" t="s">
        <v>300</v>
      </c>
      <c r="B8" s="533"/>
      <c r="C8" s="534"/>
      <c r="D8" s="534"/>
      <c r="E8" s="535"/>
      <c r="F8" s="327" t="s">
        <v>224</v>
      </c>
      <c r="G8" s="65" t="s">
        <v>300</v>
      </c>
      <c r="H8" s="533"/>
      <c r="I8" s="534"/>
      <c r="J8" s="534"/>
      <c r="K8" s="535"/>
      <c r="L8" s="327" t="s">
        <v>224</v>
      </c>
      <c r="M8" s="65" t="s">
        <v>300</v>
      </c>
      <c r="N8" s="533"/>
      <c r="O8" s="534"/>
      <c r="P8" s="534"/>
      <c r="Q8" s="535"/>
      <c r="R8" s="327" t="s">
        <v>224</v>
      </c>
      <c r="S8" s="65" t="s">
        <v>300</v>
      </c>
      <c r="T8" s="533"/>
      <c r="U8" s="534"/>
      <c r="V8" s="534"/>
      <c r="W8" s="535"/>
      <c r="X8" s="327" t="s">
        <v>224</v>
      </c>
    </row>
    <row r="9" spans="1:24" ht="20.100000000000001" customHeight="1" x14ac:dyDescent="0.2">
      <c r="A9" s="64" t="s">
        <v>301</v>
      </c>
      <c r="B9" s="533"/>
      <c r="C9" s="534"/>
      <c r="D9" s="534"/>
      <c r="E9" s="535"/>
      <c r="F9" s="327" t="s">
        <v>224</v>
      </c>
      <c r="G9" s="64" t="s">
        <v>301</v>
      </c>
      <c r="H9" s="533"/>
      <c r="I9" s="534"/>
      <c r="J9" s="534"/>
      <c r="K9" s="535"/>
      <c r="L9" s="327" t="s">
        <v>224</v>
      </c>
      <c r="M9" s="64" t="s">
        <v>301</v>
      </c>
      <c r="N9" s="533"/>
      <c r="O9" s="534"/>
      <c r="P9" s="534"/>
      <c r="Q9" s="535"/>
      <c r="R9" s="327" t="s">
        <v>224</v>
      </c>
      <c r="S9" s="64" t="s">
        <v>301</v>
      </c>
      <c r="T9" s="533"/>
      <c r="U9" s="534"/>
      <c r="V9" s="534"/>
      <c r="W9" s="535"/>
      <c r="X9" s="327" t="s">
        <v>224</v>
      </c>
    </row>
    <row r="10" spans="1:24" ht="49.5" customHeight="1" thickBot="1" x14ac:dyDescent="0.25">
      <c r="A10" s="332" t="s">
        <v>302</v>
      </c>
      <c r="B10" s="533"/>
      <c r="C10" s="534"/>
      <c r="D10" s="534"/>
      <c r="E10" s="535"/>
      <c r="F10" s="327" t="s">
        <v>303</v>
      </c>
      <c r="G10" s="332" t="s">
        <v>302</v>
      </c>
      <c r="H10" s="533"/>
      <c r="I10" s="534"/>
      <c r="J10" s="534"/>
      <c r="K10" s="535"/>
      <c r="L10" s="327" t="s">
        <v>303</v>
      </c>
      <c r="M10" s="332" t="s">
        <v>302</v>
      </c>
      <c r="N10" s="533"/>
      <c r="O10" s="534"/>
      <c r="P10" s="534"/>
      <c r="Q10" s="535"/>
      <c r="R10" s="327" t="s">
        <v>303</v>
      </c>
      <c r="S10" s="332" t="s">
        <v>302</v>
      </c>
      <c r="T10" s="533"/>
      <c r="U10" s="534"/>
      <c r="V10" s="534"/>
      <c r="W10" s="535"/>
      <c r="X10" s="327" t="s">
        <v>303</v>
      </c>
    </row>
    <row r="11" spans="1:24" ht="39.950000000000003" customHeight="1" x14ac:dyDescent="0.2">
      <c r="A11" s="536" t="s">
        <v>304</v>
      </c>
      <c r="B11" s="537"/>
      <c r="C11" s="537"/>
      <c r="D11" s="537"/>
      <c r="E11" s="537"/>
      <c r="F11" s="538"/>
      <c r="G11" s="536" t="s">
        <v>305</v>
      </c>
      <c r="H11" s="537"/>
      <c r="I11" s="537"/>
      <c r="J11" s="537"/>
      <c r="K11" s="537"/>
      <c r="L11" s="538"/>
      <c r="M11" s="536" t="s">
        <v>306</v>
      </c>
      <c r="N11" s="537"/>
      <c r="O11" s="537"/>
      <c r="P11" s="537"/>
      <c r="Q11" s="537"/>
      <c r="R11" s="538"/>
      <c r="S11" s="536" t="s">
        <v>307</v>
      </c>
      <c r="T11" s="537"/>
      <c r="U11" s="537"/>
      <c r="V11" s="537"/>
      <c r="W11" s="537"/>
      <c r="X11" s="538"/>
    </row>
    <row r="12" spans="1:24" ht="20.100000000000001" customHeight="1" x14ac:dyDescent="0.2">
      <c r="A12" s="329" t="s">
        <v>293</v>
      </c>
      <c r="B12" s="520" t="s">
        <v>294</v>
      </c>
      <c r="C12" s="520"/>
      <c r="D12" s="520"/>
      <c r="E12" s="520"/>
      <c r="F12" s="330" t="s">
        <v>295</v>
      </c>
      <c r="G12" s="329" t="s">
        <v>293</v>
      </c>
      <c r="H12" s="520" t="s">
        <v>294</v>
      </c>
      <c r="I12" s="520"/>
      <c r="J12" s="520"/>
      <c r="K12" s="520"/>
      <c r="L12" s="330" t="s">
        <v>295</v>
      </c>
      <c r="M12" s="329" t="s">
        <v>293</v>
      </c>
      <c r="N12" s="520" t="s">
        <v>294</v>
      </c>
      <c r="O12" s="520"/>
      <c r="P12" s="520"/>
      <c r="Q12" s="520"/>
      <c r="R12" s="330" t="s">
        <v>295</v>
      </c>
      <c r="S12" s="329" t="s">
        <v>293</v>
      </c>
      <c r="T12" s="520" t="s">
        <v>294</v>
      </c>
      <c r="U12" s="520"/>
      <c r="V12" s="520"/>
      <c r="W12" s="520"/>
      <c r="X12" s="330" t="s">
        <v>295</v>
      </c>
    </row>
    <row r="13" spans="1:24" ht="39.950000000000003" customHeight="1" x14ac:dyDescent="0.2">
      <c r="A13" s="64" t="s">
        <v>308</v>
      </c>
      <c r="B13" s="524"/>
      <c r="C13" s="525"/>
      <c r="D13" s="525"/>
      <c r="E13" s="526"/>
      <c r="F13" s="327" t="s">
        <v>224</v>
      </c>
      <c r="G13" s="64" t="s">
        <v>308</v>
      </c>
      <c r="H13" s="524"/>
      <c r="I13" s="525"/>
      <c r="J13" s="525"/>
      <c r="K13" s="526"/>
      <c r="L13" s="327" t="s">
        <v>224</v>
      </c>
      <c r="M13" s="64" t="s">
        <v>308</v>
      </c>
      <c r="N13" s="524"/>
      <c r="O13" s="525"/>
      <c r="P13" s="525"/>
      <c r="Q13" s="526"/>
      <c r="R13" s="327" t="s">
        <v>224</v>
      </c>
      <c r="S13" s="64" t="s">
        <v>308</v>
      </c>
      <c r="T13" s="524"/>
      <c r="U13" s="525"/>
      <c r="V13" s="525"/>
      <c r="W13" s="526"/>
      <c r="X13" s="327" t="s">
        <v>224</v>
      </c>
    </row>
    <row r="14" spans="1:24" ht="20.100000000000001" customHeight="1" x14ac:dyDescent="0.2">
      <c r="A14" s="66" t="s">
        <v>309</v>
      </c>
      <c r="B14" s="527"/>
      <c r="C14" s="528"/>
      <c r="D14" s="528"/>
      <c r="E14" s="529"/>
      <c r="F14" s="327" t="s">
        <v>224</v>
      </c>
      <c r="G14" s="66" t="s">
        <v>309</v>
      </c>
      <c r="H14" s="527"/>
      <c r="I14" s="528"/>
      <c r="J14" s="528"/>
      <c r="K14" s="529"/>
      <c r="L14" s="327" t="s">
        <v>224</v>
      </c>
      <c r="M14" s="66" t="s">
        <v>309</v>
      </c>
      <c r="N14" s="527"/>
      <c r="O14" s="528"/>
      <c r="P14" s="528"/>
      <c r="Q14" s="529"/>
      <c r="R14" s="327" t="s">
        <v>224</v>
      </c>
      <c r="S14" s="66" t="s">
        <v>309</v>
      </c>
      <c r="T14" s="527"/>
      <c r="U14" s="528"/>
      <c r="V14" s="528"/>
      <c r="W14" s="529"/>
      <c r="X14" s="327" t="s">
        <v>224</v>
      </c>
    </row>
    <row r="15" spans="1:24" ht="20.100000000000001" customHeight="1" x14ac:dyDescent="0.2">
      <c r="A15" s="333" t="s">
        <v>310</v>
      </c>
      <c r="B15" s="527"/>
      <c r="C15" s="528"/>
      <c r="D15" s="528"/>
      <c r="E15" s="529"/>
      <c r="F15" s="327" t="s">
        <v>224</v>
      </c>
      <c r="G15" s="333" t="s">
        <v>310</v>
      </c>
      <c r="H15" s="527"/>
      <c r="I15" s="528"/>
      <c r="J15" s="528"/>
      <c r="K15" s="529"/>
      <c r="L15" s="327" t="s">
        <v>224</v>
      </c>
      <c r="M15" s="333" t="s">
        <v>310</v>
      </c>
      <c r="N15" s="527"/>
      <c r="O15" s="528"/>
      <c r="P15" s="528"/>
      <c r="Q15" s="529"/>
      <c r="R15" s="327" t="s">
        <v>224</v>
      </c>
      <c r="S15" s="333" t="s">
        <v>310</v>
      </c>
      <c r="T15" s="527"/>
      <c r="U15" s="528"/>
      <c r="V15" s="528"/>
      <c r="W15" s="529"/>
      <c r="X15" s="327" t="s">
        <v>224</v>
      </c>
    </row>
    <row r="16" spans="1:24" ht="20.100000000000001" customHeight="1" x14ac:dyDescent="0.2">
      <c r="A16" s="334" t="s">
        <v>311</v>
      </c>
      <c r="B16" s="527"/>
      <c r="C16" s="528"/>
      <c r="D16" s="528"/>
      <c r="E16" s="529"/>
      <c r="F16" s="327" t="s">
        <v>224</v>
      </c>
      <c r="G16" s="334" t="s">
        <v>311</v>
      </c>
      <c r="H16" s="527"/>
      <c r="I16" s="528"/>
      <c r="J16" s="528"/>
      <c r="K16" s="529"/>
      <c r="L16" s="327" t="s">
        <v>224</v>
      </c>
      <c r="M16" s="334" t="s">
        <v>311</v>
      </c>
      <c r="N16" s="527"/>
      <c r="O16" s="528"/>
      <c r="P16" s="528"/>
      <c r="Q16" s="529"/>
      <c r="R16" s="327" t="s">
        <v>224</v>
      </c>
      <c r="S16" s="334" t="s">
        <v>311</v>
      </c>
      <c r="T16" s="527"/>
      <c r="U16" s="528"/>
      <c r="V16" s="528"/>
      <c r="W16" s="529"/>
      <c r="X16" s="327" t="s">
        <v>224</v>
      </c>
    </row>
    <row r="17" spans="1:24" ht="20.100000000000001" customHeight="1" x14ac:dyDescent="0.2">
      <c r="A17" s="333" t="s">
        <v>312</v>
      </c>
      <c r="B17" s="505"/>
      <c r="C17" s="506"/>
      <c r="D17" s="506"/>
      <c r="E17" s="507"/>
      <c r="F17" s="327" t="s">
        <v>303</v>
      </c>
      <c r="G17" s="333" t="s">
        <v>312</v>
      </c>
      <c r="H17" s="505"/>
      <c r="I17" s="506"/>
      <c r="J17" s="506"/>
      <c r="K17" s="507"/>
      <c r="L17" s="327" t="s">
        <v>303</v>
      </c>
      <c r="M17" s="333" t="s">
        <v>312</v>
      </c>
      <c r="N17" s="505"/>
      <c r="O17" s="506"/>
      <c r="P17" s="506"/>
      <c r="Q17" s="507"/>
      <c r="R17" s="327" t="s">
        <v>303</v>
      </c>
      <c r="S17" s="333" t="s">
        <v>312</v>
      </c>
      <c r="T17" s="505"/>
      <c r="U17" s="506"/>
      <c r="V17" s="506"/>
      <c r="W17" s="507"/>
      <c r="X17" s="327" t="s">
        <v>303</v>
      </c>
    </row>
    <row r="18" spans="1:24" ht="20.100000000000001" customHeight="1" thickBot="1" x14ac:dyDescent="0.25">
      <c r="A18" s="66" t="s">
        <v>313</v>
      </c>
      <c r="B18" s="516"/>
      <c r="C18" s="516"/>
      <c r="D18" s="516"/>
      <c r="E18" s="516"/>
      <c r="F18" s="327" t="s">
        <v>314</v>
      </c>
      <c r="G18" s="66" t="s">
        <v>313</v>
      </c>
      <c r="H18" s="516"/>
      <c r="I18" s="516"/>
      <c r="J18" s="516"/>
      <c r="K18" s="516"/>
      <c r="L18" s="327" t="s">
        <v>314</v>
      </c>
      <c r="M18" s="66" t="s">
        <v>313</v>
      </c>
      <c r="N18" s="516"/>
      <c r="O18" s="516"/>
      <c r="P18" s="516"/>
      <c r="Q18" s="516"/>
      <c r="R18" s="327" t="s">
        <v>314</v>
      </c>
      <c r="S18" s="66" t="s">
        <v>313</v>
      </c>
      <c r="T18" s="516"/>
      <c r="U18" s="516"/>
      <c r="V18" s="516"/>
      <c r="W18" s="516"/>
      <c r="X18" s="327" t="s">
        <v>314</v>
      </c>
    </row>
    <row r="19" spans="1:24" ht="69.95" customHeight="1" x14ac:dyDescent="0.2">
      <c r="A19" s="517" t="s">
        <v>315</v>
      </c>
      <c r="B19" s="518"/>
      <c r="C19" s="518"/>
      <c r="D19" s="518"/>
      <c r="E19" s="518"/>
      <c r="F19" s="519"/>
      <c r="G19" s="517" t="s">
        <v>315</v>
      </c>
      <c r="H19" s="518"/>
      <c r="I19" s="518"/>
      <c r="J19" s="518"/>
      <c r="K19" s="518"/>
      <c r="L19" s="519"/>
      <c r="M19" s="517" t="s">
        <v>315</v>
      </c>
      <c r="N19" s="518"/>
      <c r="O19" s="518"/>
      <c r="P19" s="518"/>
      <c r="Q19" s="518"/>
      <c r="R19" s="519"/>
      <c r="S19" s="517" t="s">
        <v>315</v>
      </c>
      <c r="T19" s="518"/>
      <c r="U19" s="518"/>
      <c r="V19" s="518"/>
      <c r="W19" s="518"/>
      <c r="X19" s="519"/>
    </row>
    <row r="20" spans="1:24" ht="20.100000000000001" customHeight="1" x14ac:dyDescent="0.2">
      <c r="A20" s="329" t="s">
        <v>316</v>
      </c>
      <c r="B20" s="513"/>
      <c r="C20" s="514"/>
      <c r="D20" s="514"/>
      <c r="E20" s="514"/>
      <c r="F20" s="515"/>
      <c r="G20" s="329" t="s">
        <v>316</v>
      </c>
      <c r="H20" s="513"/>
      <c r="I20" s="514"/>
      <c r="J20" s="514"/>
      <c r="K20" s="514"/>
      <c r="L20" s="515"/>
      <c r="M20" s="329" t="s">
        <v>316</v>
      </c>
      <c r="N20" s="513"/>
      <c r="O20" s="514"/>
      <c r="P20" s="514"/>
      <c r="Q20" s="514"/>
      <c r="R20" s="515"/>
      <c r="S20" s="329" t="s">
        <v>316</v>
      </c>
      <c r="T20" s="513"/>
      <c r="U20" s="514"/>
      <c r="V20" s="514"/>
      <c r="W20" s="514"/>
      <c r="X20" s="515"/>
    </row>
    <row r="21" spans="1:24" ht="20.100000000000001" customHeight="1" x14ac:dyDescent="0.2">
      <c r="A21" s="329" t="s">
        <v>317</v>
      </c>
      <c r="B21" s="520" t="s">
        <v>318</v>
      </c>
      <c r="C21" s="520"/>
      <c r="D21" s="520"/>
      <c r="E21" s="520"/>
      <c r="F21" s="330" t="s">
        <v>295</v>
      </c>
      <c r="G21" s="329" t="s">
        <v>317</v>
      </c>
      <c r="H21" s="520" t="s">
        <v>318</v>
      </c>
      <c r="I21" s="520"/>
      <c r="J21" s="520"/>
      <c r="K21" s="520"/>
      <c r="L21" s="330" t="s">
        <v>295</v>
      </c>
      <c r="M21" s="329" t="s">
        <v>317</v>
      </c>
      <c r="N21" s="520" t="s">
        <v>318</v>
      </c>
      <c r="O21" s="520"/>
      <c r="P21" s="520"/>
      <c r="Q21" s="520"/>
      <c r="R21" s="330" t="s">
        <v>295</v>
      </c>
      <c r="S21" s="329" t="s">
        <v>317</v>
      </c>
      <c r="T21" s="520" t="s">
        <v>318</v>
      </c>
      <c r="U21" s="520"/>
      <c r="V21" s="520"/>
      <c r="W21" s="520"/>
      <c r="X21" s="330" t="s">
        <v>295</v>
      </c>
    </row>
    <row r="22" spans="1:24" ht="20.100000000000001" customHeight="1" x14ac:dyDescent="0.2">
      <c r="A22" s="65" t="s">
        <v>319</v>
      </c>
      <c r="B22" s="521"/>
      <c r="C22" s="522"/>
      <c r="D22" s="522"/>
      <c r="E22" s="523"/>
      <c r="F22" s="327" t="s">
        <v>320</v>
      </c>
      <c r="G22" s="65" t="s">
        <v>319</v>
      </c>
      <c r="H22" s="521"/>
      <c r="I22" s="522"/>
      <c r="J22" s="522"/>
      <c r="K22" s="523"/>
      <c r="L22" s="327" t="s">
        <v>320</v>
      </c>
      <c r="M22" s="65" t="s">
        <v>319</v>
      </c>
      <c r="N22" s="521"/>
      <c r="O22" s="522"/>
      <c r="P22" s="522"/>
      <c r="Q22" s="523"/>
      <c r="R22" s="327" t="s">
        <v>320</v>
      </c>
      <c r="S22" s="65" t="s">
        <v>319</v>
      </c>
      <c r="T22" s="521"/>
      <c r="U22" s="522"/>
      <c r="V22" s="522"/>
      <c r="W22" s="523"/>
      <c r="X22" s="327" t="s">
        <v>320</v>
      </c>
    </row>
    <row r="23" spans="1:24" ht="20.100000000000001" customHeight="1" x14ac:dyDescent="0.2">
      <c r="A23" s="65" t="s">
        <v>321</v>
      </c>
      <c r="B23" s="505"/>
      <c r="C23" s="506"/>
      <c r="D23" s="506"/>
      <c r="E23" s="507"/>
      <c r="F23" s="327" t="s">
        <v>320</v>
      </c>
      <c r="G23" s="65" t="s">
        <v>321</v>
      </c>
      <c r="H23" s="505"/>
      <c r="I23" s="506"/>
      <c r="J23" s="506"/>
      <c r="K23" s="507"/>
      <c r="L23" s="327" t="s">
        <v>320</v>
      </c>
      <c r="M23" s="65" t="s">
        <v>321</v>
      </c>
      <c r="N23" s="505"/>
      <c r="O23" s="506"/>
      <c r="P23" s="506"/>
      <c r="Q23" s="507"/>
      <c r="R23" s="327" t="s">
        <v>320</v>
      </c>
      <c r="S23" s="65" t="s">
        <v>321</v>
      </c>
      <c r="T23" s="505"/>
      <c r="U23" s="506"/>
      <c r="V23" s="506"/>
      <c r="W23" s="507"/>
      <c r="X23" s="327" t="s">
        <v>320</v>
      </c>
    </row>
    <row r="24" spans="1:24" ht="20.100000000000001" customHeight="1" x14ac:dyDescent="0.2">
      <c r="A24" s="65" t="s">
        <v>322</v>
      </c>
      <c r="B24" s="505"/>
      <c r="C24" s="506"/>
      <c r="D24" s="506"/>
      <c r="E24" s="507"/>
      <c r="F24" s="327" t="s">
        <v>320</v>
      </c>
      <c r="G24" s="65" t="s">
        <v>322</v>
      </c>
      <c r="H24" s="505"/>
      <c r="I24" s="506"/>
      <c r="J24" s="506"/>
      <c r="K24" s="507"/>
      <c r="L24" s="327" t="s">
        <v>320</v>
      </c>
      <c r="M24" s="65" t="s">
        <v>322</v>
      </c>
      <c r="N24" s="505"/>
      <c r="O24" s="506"/>
      <c r="P24" s="506"/>
      <c r="Q24" s="507"/>
      <c r="R24" s="327" t="s">
        <v>320</v>
      </c>
      <c r="S24" s="65" t="s">
        <v>322</v>
      </c>
      <c r="T24" s="505"/>
      <c r="U24" s="506"/>
      <c r="V24" s="506"/>
      <c r="W24" s="507"/>
      <c r="X24" s="327" t="s">
        <v>320</v>
      </c>
    </row>
    <row r="25" spans="1:24" ht="20.100000000000001" customHeight="1" x14ac:dyDescent="0.2">
      <c r="A25" s="65" t="s">
        <v>323</v>
      </c>
      <c r="B25" s="505"/>
      <c r="C25" s="506"/>
      <c r="D25" s="506"/>
      <c r="E25" s="507"/>
      <c r="F25" s="327" t="s">
        <v>324</v>
      </c>
      <c r="G25" s="65" t="s">
        <v>323</v>
      </c>
      <c r="H25" s="505"/>
      <c r="I25" s="506"/>
      <c r="J25" s="506"/>
      <c r="K25" s="507"/>
      <c r="L25" s="327" t="s">
        <v>324</v>
      </c>
      <c r="M25" s="65" t="s">
        <v>323</v>
      </c>
      <c r="N25" s="505"/>
      <c r="O25" s="506"/>
      <c r="P25" s="506"/>
      <c r="Q25" s="507"/>
      <c r="R25" s="327" t="s">
        <v>324</v>
      </c>
      <c r="S25" s="65" t="s">
        <v>323</v>
      </c>
      <c r="T25" s="505"/>
      <c r="U25" s="506"/>
      <c r="V25" s="506"/>
      <c r="W25" s="507"/>
      <c r="X25" s="327" t="s">
        <v>324</v>
      </c>
    </row>
    <row r="26" spans="1:24" ht="20.100000000000001" customHeight="1" x14ac:dyDescent="0.2">
      <c r="A26" s="65" t="s">
        <v>325</v>
      </c>
      <c r="B26" s="505"/>
      <c r="C26" s="506"/>
      <c r="D26" s="506"/>
      <c r="E26" s="507"/>
      <c r="F26" s="327" t="s">
        <v>324</v>
      </c>
      <c r="G26" s="65" t="s">
        <v>325</v>
      </c>
      <c r="H26" s="505"/>
      <c r="I26" s="506"/>
      <c r="J26" s="506"/>
      <c r="K26" s="507"/>
      <c r="L26" s="327" t="s">
        <v>324</v>
      </c>
      <c r="M26" s="65" t="s">
        <v>325</v>
      </c>
      <c r="N26" s="505"/>
      <c r="O26" s="506"/>
      <c r="P26" s="506"/>
      <c r="Q26" s="507"/>
      <c r="R26" s="327" t="s">
        <v>324</v>
      </c>
      <c r="S26" s="65" t="s">
        <v>325</v>
      </c>
      <c r="T26" s="505"/>
      <c r="U26" s="506"/>
      <c r="V26" s="506"/>
      <c r="W26" s="507"/>
      <c r="X26" s="327" t="s">
        <v>324</v>
      </c>
    </row>
    <row r="27" spans="1:24" ht="20.100000000000001" customHeight="1" x14ac:dyDescent="0.2">
      <c r="A27" s="67" t="s">
        <v>326</v>
      </c>
      <c r="B27" s="505"/>
      <c r="C27" s="506">
        <f>'FINANČNE OBVEZNOSTI'!I17</f>
        <v>0</v>
      </c>
      <c r="D27" s="506">
        <f>'FINANČNE OBVEZNOSTI'!J17</f>
        <v>0</v>
      </c>
      <c r="E27" s="507"/>
      <c r="F27" s="327" t="s">
        <v>327</v>
      </c>
      <c r="G27" s="67" t="s">
        <v>326</v>
      </c>
      <c r="H27" s="505"/>
      <c r="I27" s="506">
        <f>'FINANČNE OBVEZNOSTI'!O17</f>
        <v>0</v>
      </c>
      <c r="J27" s="506">
        <f>'FINANČNE OBVEZNOSTI'!P17</f>
        <v>0</v>
      </c>
      <c r="K27" s="507"/>
      <c r="L27" s="327" t="s">
        <v>327</v>
      </c>
      <c r="M27" s="67" t="s">
        <v>326</v>
      </c>
      <c r="N27" s="505"/>
      <c r="O27" s="506">
        <f>'FINANČNE OBVEZNOSTI'!U17</f>
        <v>0</v>
      </c>
      <c r="P27" s="506">
        <f>'FINANČNE OBVEZNOSTI'!V17</f>
        <v>0</v>
      </c>
      <c r="Q27" s="507"/>
      <c r="R27" s="327" t="s">
        <v>327</v>
      </c>
      <c r="S27" s="67" t="s">
        <v>326</v>
      </c>
      <c r="T27" s="505"/>
      <c r="U27" s="506">
        <f>'FINANČNE OBVEZNOSTI'!AA17</f>
        <v>0</v>
      </c>
      <c r="V27" s="506">
        <f>'FINANČNE OBVEZNOSTI'!AB17</f>
        <v>0</v>
      </c>
      <c r="W27" s="507"/>
      <c r="X27" s="327" t="s">
        <v>327</v>
      </c>
    </row>
    <row r="28" spans="1:24" ht="20.100000000000001" customHeight="1" x14ac:dyDescent="0.2">
      <c r="A28" s="67" t="s">
        <v>328</v>
      </c>
      <c r="B28" s="505"/>
      <c r="C28" s="506"/>
      <c r="D28" s="506"/>
      <c r="E28" s="507"/>
      <c r="F28" s="327" t="s">
        <v>327</v>
      </c>
      <c r="G28" s="67" t="s">
        <v>328</v>
      </c>
      <c r="H28" s="505"/>
      <c r="I28" s="506"/>
      <c r="J28" s="506"/>
      <c r="K28" s="507"/>
      <c r="L28" s="327" t="s">
        <v>327</v>
      </c>
      <c r="M28" s="67" t="s">
        <v>328</v>
      </c>
      <c r="N28" s="505"/>
      <c r="O28" s="506"/>
      <c r="P28" s="506"/>
      <c r="Q28" s="507"/>
      <c r="R28" s="327" t="s">
        <v>327</v>
      </c>
      <c r="S28" s="67" t="s">
        <v>328</v>
      </c>
      <c r="T28" s="505"/>
      <c r="U28" s="506"/>
      <c r="V28" s="506"/>
      <c r="W28" s="507"/>
      <c r="X28" s="327" t="s">
        <v>327</v>
      </c>
    </row>
    <row r="29" spans="1:24" ht="20.100000000000001" customHeight="1" x14ac:dyDescent="0.2">
      <c r="A29" s="67" t="s">
        <v>329</v>
      </c>
      <c r="B29" s="505"/>
      <c r="C29" s="506"/>
      <c r="D29" s="506"/>
      <c r="E29" s="507"/>
      <c r="F29" s="327" t="s">
        <v>327</v>
      </c>
      <c r="G29" s="67" t="s">
        <v>329</v>
      </c>
      <c r="H29" s="505"/>
      <c r="I29" s="506"/>
      <c r="J29" s="506"/>
      <c r="K29" s="507"/>
      <c r="L29" s="327" t="s">
        <v>327</v>
      </c>
      <c r="M29" s="67" t="s">
        <v>329</v>
      </c>
      <c r="N29" s="505"/>
      <c r="O29" s="506"/>
      <c r="P29" s="506"/>
      <c r="Q29" s="507"/>
      <c r="R29" s="327" t="s">
        <v>327</v>
      </c>
      <c r="S29" s="67" t="s">
        <v>329</v>
      </c>
      <c r="T29" s="505"/>
      <c r="U29" s="506"/>
      <c r="V29" s="506"/>
      <c r="W29" s="507"/>
      <c r="X29" s="327" t="s">
        <v>327</v>
      </c>
    </row>
    <row r="30" spans="1:24" ht="20.100000000000001" customHeight="1" x14ac:dyDescent="0.2">
      <c r="A30" s="67" t="s">
        <v>330</v>
      </c>
      <c r="B30" s="505"/>
      <c r="C30" s="506"/>
      <c r="D30" s="506"/>
      <c r="E30" s="507"/>
      <c r="F30" s="327" t="s">
        <v>327</v>
      </c>
      <c r="G30" s="67" t="s">
        <v>330</v>
      </c>
      <c r="H30" s="505"/>
      <c r="I30" s="506"/>
      <c r="J30" s="506"/>
      <c r="K30" s="507"/>
      <c r="L30" s="327" t="s">
        <v>327</v>
      </c>
      <c r="M30" s="67" t="s">
        <v>330</v>
      </c>
      <c r="N30" s="505"/>
      <c r="O30" s="506"/>
      <c r="P30" s="506"/>
      <c r="Q30" s="507"/>
      <c r="R30" s="327" t="s">
        <v>327</v>
      </c>
      <c r="S30" s="67" t="s">
        <v>330</v>
      </c>
      <c r="T30" s="505"/>
      <c r="U30" s="506"/>
      <c r="V30" s="506"/>
      <c r="W30" s="507"/>
      <c r="X30" s="327" t="s">
        <v>327</v>
      </c>
    </row>
    <row r="31" spans="1:24" ht="20.100000000000001" customHeight="1" thickBot="1" x14ac:dyDescent="0.25">
      <c r="A31" s="335" t="s">
        <v>331</v>
      </c>
      <c r="B31" s="508"/>
      <c r="C31" s="509"/>
      <c r="D31" s="509"/>
      <c r="E31" s="510"/>
      <c r="F31" s="328" t="s">
        <v>332</v>
      </c>
      <c r="G31" s="335" t="s">
        <v>331</v>
      </c>
      <c r="H31" s="508"/>
      <c r="I31" s="509"/>
      <c r="J31" s="509"/>
      <c r="K31" s="510"/>
      <c r="L31" s="328" t="s">
        <v>332</v>
      </c>
      <c r="M31" s="335" t="s">
        <v>331</v>
      </c>
      <c r="N31" s="508"/>
      <c r="O31" s="509"/>
      <c r="P31" s="509"/>
      <c r="Q31" s="510"/>
      <c r="R31" s="328" t="s">
        <v>332</v>
      </c>
      <c r="S31" s="335" t="s">
        <v>331</v>
      </c>
      <c r="T31" s="508"/>
      <c r="U31" s="509"/>
      <c r="V31" s="509"/>
      <c r="W31" s="510"/>
      <c r="X31" s="328" t="s">
        <v>332</v>
      </c>
    </row>
    <row r="32" spans="1:2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sheetProtection algorithmName="SHA-512" hashValue="gwmlQTDfhvD+H89QF05D15Wfis1H41edVUuUJzNEStt8gaMZI49u45TPbR9gePnbnVH1W34MrB2fSDO+hhLZHA==" saltValue="LWStQpbAkXtecg/pGlUZ3A==" spinCount="100000" sheet="1" formatRows="0" selectLockedCells="1"/>
  <mergeCells count="121">
    <mergeCell ref="H30:K30"/>
    <mergeCell ref="N30:Q30"/>
    <mergeCell ref="T30:W30"/>
    <mergeCell ref="A2:F2"/>
    <mergeCell ref="B3:F3"/>
    <mergeCell ref="B14:E14"/>
    <mergeCell ref="B21:E21"/>
    <mergeCell ref="A19:F19"/>
    <mergeCell ref="B15:E15"/>
    <mergeCell ref="B16:E16"/>
    <mergeCell ref="B17:E17"/>
    <mergeCell ref="B18:E18"/>
    <mergeCell ref="G2:L2"/>
    <mergeCell ref="H3:L3"/>
    <mergeCell ref="H4:K4"/>
    <mergeCell ref="H5:K5"/>
    <mergeCell ref="H6:K6"/>
    <mergeCell ref="B27:E27"/>
    <mergeCell ref="B28:E28"/>
    <mergeCell ref="B29:E29"/>
    <mergeCell ref="B4:E4"/>
    <mergeCell ref="B7:E7"/>
    <mergeCell ref="B8:E8"/>
    <mergeCell ref="B9:E9"/>
    <mergeCell ref="B31:E31"/>
    <mergeCell ref="B22:E22"/>
    <mergeCell ref="B23:E23"/>
    <mergeCell ref="B24:E24"/>
    <mergeCell ref="B25:E25"/>
    <mergeCell ref="B26:E26"/>
    <mergeCell ref="A11:F11"/>
    <mergeCell ref="B10:E10"/>
    <mergeCell ref="B12:E12"/>
    <mergeCell ref="B13:E13"/>
    <mergeCell ref="B30:E30"/>
    <mergeCell ref="B6:E6"/>
    <mergeCell ref="B5:E5"/>
    <mergeCell ref="H21:K21"/>
    <mergeCell ref="H22:K22"/>
    <mergeCell ref="H20:L20"/>
    <mergeCell ref="H12:K12"/>
    <mergeCell ref="H13:K13"/>
    <mergeCell ref="H14:K14"/>
    <mergeCell ref="H15:K15"/>
    <mergeCell ref="H16:K16"/>
    <mergeCell ref="H7:K7"/>
    <mergeCell ref="H8:K8"/>
    <mergeCell ref="H9:K9"/>
    <mergeCell ref="H10:K10"/>
    <mergeCell ref="G11:L11"/>
    <mergeCell ref="H28:K28"/>
    <mergeCell ref="H29:K29"/>
    <mergeCell ref="H31:K31"/>
    <mergeCell ref="M2:R2"/>
    <mergeCell ref="N3:R3"/>
    <mergeCell ref="N4:Q4"/>
    <mergeCell ref="N5:Q5"/>
    <mergeCell ref="N6:Q6"/>
    <mergeCell ref="N7:Q7"/>
    <mergeCell ref="N8:Q8"/>
    <mergeCell ref="N9:Q9"/>
    <mergeCell ref="N10:Q10"/>
    <mergeCell ref="M11:R11"/>
    <mergeCell ref="N12:Q12"/>
    <mergeCell ref="N13:Q13"/>
    <mergeCell ref="N14:Q14"/>
    <mergeCell ref="H23:K23"/>
    <mergeCell ref="H24:K24"/>
    <mergeCell ref="H25:K25"/>
    <mergeCell ref="H26:K26"/>
    <mergeCell ref="H27:K27"/>
    <mergeCell ref="H17:K17"/>
    <mergeCell ref="H18:K18"/>
    <mergeCell ref="G19:L19"/>
    <mergeCell ref="N27:Q27"/>
    <mergeCell ref="N28:Q28"/>
    <mergeCell ref="N29:Q29"/>
    <mergeCell ref="N31:Q31"/>
    <mergeCell ref="N21:Q21"/>
    <mergeCell ref="N22:Q22"/>
    <mergeCell ref="N23:Q23"/>
    <mergeCell ref="N24:Q24"/>
    <mergeCell ref="N25:Q25"/>
    <mergeCell ref="S11:X11"/>
    <mergeCell ref="S2:X2"/>
    <mergeCell ref="T3:X3"/>
    <mergeCell ref="T4:W4"/>
    <mergeCell ref="T5:W5"/>
    <mergeCell ref="T6:W6"/>
    <mergeCell ref="N26:Q26"/>
    <mergeCell ref="N15:Q15"/>
    <mergeCell ref="N16:Q16"/>
    <mergeCell ref="N17:Q17"/>
    <mergeCell ref="N18:Q18"/>
    <mergeCell ref="M19:R19"/>
    <mergeCell ref="N20:R20"/>
    <mergeCell ref="T20:X20"/>
    <mergeCell ref="T28:W28"/>
    <mergeCell ref="T29:W29"/>
    <mergeCell ref="T31:W31"/>
    <mergeCell ref="A1:X1"/>
    <mergeCell ref="B20:F20"/>
    <mergeCell ref="T23:W23"/>
    <mergeCell ref="T24:W24"/>
    <mergeCell ref="T25:W25"/>
    <mergeCell ref="T26:W26"/>
    <mergeCell ref="T27:W27"/>
    <mergeCell ref="T17:W17"/>
    <mergeCell ref="T18:W18"/>
    <mergeCell ref="S19:X19"/>
    <mergeCell ref="T21:W21"/>
    <mergeCell ref="T22:W22"/>
    <mergeCell ref="T12:W12"/>
    <mergeCell ref="T13:W13"/>
    <mergeCell ref="T14:W14"/>
    <mergeCell ref="T15:W15"/>
    <mergeCell ref="T16:W16"/>
    <mergeCell ref="T7:W7"/>
    <mergeCell ref="T8:W8"/>
    <mergeCell ref="T9:W9"/>
    <mergeCell ref="T10:W10"/>
  </mergeCells>
  <dataValidations count="8">
    <dataValidation allowBlank="1" showInputMessage="1" showErrorMessage="1" promptTitle="Plan" prompt="novih zadolževanj, ki se NE nanašajo na obravnavani projekt" sqref="F14:F18 L14:L18 R14:R18 X14:X18" xr:uid="{863168F1-32E9-4B16-80EC-01BD12EC9847}"/>
    <dataValidation allowBlank="1" showInputMessage="1" showErrorMessage="1" prompt="Včasih označeno s kWp_x000a_Podatke vpišite le v primeru, da se pri »izgradnji, dogradnji ali prenovi«, izvede tudi investicija v fotovoltaično elektrarno." sqref="B10:E10 H10:K10 N10:Q10 T10:W10" xr:uid="{EB057316-DF1F-4D3E-B290-F9293C1DB991}"/>
    <dataValidation allowBlank="1" showInputMessage="1" showErrorMessage="1" prompt="Npr. šola, vrtec, hlev, poslovni objekt, …" sqref="B5:E5 H5:K5 N5:Q5 T5:W5" xr:uid="{EB76BD0D-6528-488C-8E09-DA8CDE552EBF}"/>
    <dataValidation allowBlank="1" showInputMessage="1" showErrorMessage="1" prompt="Če podatka nimate, pustite prazno." sqref="B7:E7 H7:K7 N7:Q7 T7:W7" xr:uid="{AA27914D-F3A6-49EE-BEB8-5A5F099D8A10}"/>
    <dataValidation allowBlank="1" showInputMessage="1" showErrorMessage="1" prompt="Vrednost pridobite iz tehničnih podatkov o mehanizaciji" sqref="B17:E17 H17:K17 N17:Q17 T17:W17" xr:uid="{BA2B3DED-A451-4B56-9C61-25A93C7166B4}"/>
    <dataValidation allowBlank="1" showInputMessage="1" showErrorMessage="1" prompt="Če nimate podatka, vpišite privzeto vrednost 290 g/kWh" sqref="B18:E18 H18:K18 N18:Q18 T18:W18" xr:uid="{36164EEC-327A-402F-8C5B-123C4CDC5C7D}"/>
    <dataValidation allowBlank="1" showInputMessage="1" showErrorMessage="1" prompt="Poraba enegentov na letni ravni" sqref="T22:W31 N22:Q31 H22:K31 B22:E31" xr:uid="{9696AFBC-2C91-4F4F-B7BC-A04FD65CA01C}"/>
    <dataValidation allowBlank="1" showInputMessage="1" showErrorMessage="1" prompt="čistilna naprava, vozila, ki jih ni mogoče popisati med kmetijsko in gozdarsko mehanizacija npr. pogrebno, gasilsko, smetarsko vozilo, ...." sqref="B20:F20 H20:L20 N20:R20 T20:X20" xr:uid="{3C847043-33AB-4C9B-AB63-B5CF003B17BD}"/>
  </dataValidations>
  <pageMargins left="0.7" right="0.7" top="0.75" bottom="0.75" header="0.3" footer="0.3"/>
  <pageSetup paperSize="9" scale="23"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prompt="Kliknite na puščico in izberite iz spustnega seznama." xr:uid="{C24AF77F-5C27-48BD-9E8A-16EB7EEFB641}">
          <x14:formula1>
            <xm:f>ŠIFRANTI!$AA$2:$AA$3</xm:f>
          </x14:formula1>
          <xm:sqref>B6:E6 H6:K6 N6:Q6 T6:W6</xm:sqref>
        </x14:dataValidation>
        <x14:dataValidation type="list" allowBlank="1" showInputMessage="1" showErrorMessage="1" prompt="Kliknite na puščico in izberite iz spustnega seznama._x000a_Če imate ta podatek, je obvezen podatek tudi površina." xr:uid="{B0B031DC-199A-4F49-8EC8-366D4B41DA83}">
          <x14:formula1>
            <xm:f>ŠIFRANTI!$AC$2:$AC$11</xm:f>
          </x14:formula1>
          <xm:sqref>B8:E8 H8:K8 N8:Q8 T8:W8</xm:sqref>
        </x14:dataValidation>
        <x14:dataValidation type="list" allowBlank="1" showInputMessage="1" showErrorMessage="1" prompt="Kliknite na puščico in izberite iz spustnega seznama._x000a_Če imate ta podatek, je obvezen podatek tudi površina." xr:uid="{8CB21E48-2011-473A-A91D-65714B5FA751}">
          <x14:formula1>
            <xm:f>ŠIFRANTI!$AE$2:$AE$8</xm:f>
          </x14:formula1>
          <xm:sqref>B9:E9 H9:K9 N9:Q9 T9:W9</xm:sqref>
        </x14:dataValidation>
        <x14:dataValidation type="list" allowBlank="1" showInputMessage="1" showErrorMessage="1" prompt="Klikni na puščico in izberi iz spustnega seznama." xr:uid="{E1BFA711-9F9C-407F-B406-3733D3B0EDDE}">
          <x14:formula1>
            <xm:f>ŠIFRANTI!$AG$2:$AG$3</xm:f>
          </x14:formula1>
          <xm:sqref>B16:E16 H16:K16 N16:Q16 T16:W16</xm:sqref>
        </x14:dataValidation>
        <x14:dataValidation type="list" allowBlank="1" showInputMessage="1" showErrorMessage="1" prompt="Klikni na puščico in izberi iz spustnega seznama" xr:uid="{1E1E8E05-69FB-491F-97C2-6AC7156D1780}">
          <x14:formula1>
            <xm:f>OFFSET('Seznami za vozila'!$L$1,1,MATCH($B$14,'Seznami za vozila'!$L$1:$BD$1,0)-1,COUNTA(OFFSET('Seznami za vozila'!$L$1,1,MATCH($B$14,'Seznami za vozila'!$L$1:$BD$1,0)-1,15)),1)</xm:f>
          </x14:formula1>
          <xm:sqref>B15:E15 H15:K15 N15:Q15 T15:W15</xm:sqref>
        </x14:dataValidation>
        <x14:dataValidation type="list" allowBlank="1" showInputMessage="1" showErrorMessage="1" prompt="Klikni na puščico in izberi iz spustnega seznama" xr:uid="{989EDDCE-6492-4055-BB62-E0D9C10A631C}">
          <x14:formula1>
            <xm:f>'Seznami za vozila'!$A$1:$I$1</xm:f>
          </x14:formula1>
          <xm:sqref>B13:E13 H13:K13 N13:Q13 T13:W13</xm:sqref>
        </x14:dataValidation>
        <x14:dataValidation type="list" allowBlank="1" showInputMessage="1" showErrorMessage="1" prompt="Klikni na puščico in izberi iz spustnega seznama" xr:uid="{230BE419-5F78-4E15-B2E3-30F348EEDB98}">
          <x14:formula1>
            <xm:f>OFFSET('Seznami za vozila'!$A$1,1,MATCH($B$13,'Seznami za vozila'!$A$1:$I$1,0)-1,COUNTA(OFFSET('Seznami za vozila'!$A$1,1,MATCH($B$13,'Seznami za vozila'!$A$1:$I$1,0)-1,20)),1)</xm:f>
          </x14:formula1>
          <xm:sqref>B14:E14 H14:K14 N14:Q14 T14:W14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8A991-FC1D-4FCD-8D49-A62B4743C144}">
  <sheetPr>
    <tabColor rgb="FF649981"/>
    <pageSetUpPr fitToPage="1"/>
  </sheetPr>
  <dimension ref="A1:P14"/>
  <sheetViews>
    <sheetView view="pageBreakPreview" zoomScaleNormal="100" zoomScaleSheetLayoutView="100" workbookViewId="0">
      <selection activeCell="A2" sqref="A2:P14"/>
    </sheetView>
  </sheetViews>
  <sheetFormatPr defaultRowHeight="15" x14ac:dyDescent="0.25"/>
  <cols>
    <col min="1" max="1" width="9.140625" customWidth="1"/>
  </cols>
  <sheetData>
    <row r="1" spans="1:16" ht="39.950000000000003" customHeight="1" thickBot="1" x14ac:dyDescent="0.3">
      <c r="A1" s="511" t="s">
        <v>333</v>
      </c>
      <c r="B1" s="512"/>
      <c r="C1" s="512"/>
      <c r="D1" s="512"/>
      <c r="E1" s="512"/>
      <c r="F1" s="512"/>
      <c r="G1" s="512"/>
      <c r="H1" s="512"/>
      <c r="I1" s="512"/>
      <c r="J1" s="512"/>
      <c r="K1" s="512"/>
      <c r="L1" s="512"/>
      <c r="M1" s="512"/>
      <c r="N1" s="512"/>
      <c r="O1" s="512"/>
      <c r="P1" s="512"/>
    </row>
    <row r="2" spans="1:16" ht="141" customHeight="1" x14ac:dyDescent="0.25">
      <c r="A2" s="551" t="s">
        <v>334</v>
      </c>
      <c r="B2" s="551"/>
      <c r="C2" s="551"/>
      <c r="D2" s="551"/>
      <c r="E2" s="551"/>
      <c r="F2" s="551"/>
      <c r="G2" s="551"/>
      <c r="H2" s="551"/>
      <c r="I2" s="551"/>
      <c r="J2" s="551"/>
      <c r="K2" s="551"/>
      <c r="L2" s="551"/>
      <c r="M2" s="551"/>
      <c r="N2" s="551"/>
      <c r="O2" s="551"/>
      <c r="P2" s="551"/>
    </row>
    <row r="3" spans="1:16" x14ac:dyDescent="0.25">
      <c r="A3" s="552"/>
      <c r="B3" s="552"/>
      <c r="C3" s="552"/>
      <c r="D3" s="552"/>
      <c r="E3" s="552"/>
      <c r="F3" s="552"/>
      <c r="G3" s="552"/>
      <c r="H3" s="552"/>
      <c r="I3" s="552"/>
      <c r="J3" s="552"/>
      <c r="K3" s="552"/>
      <c r="L3" s="552"/>
      <c r="M3" s="552"/>
      <c r="N3" s="552"/>
      <c r="O3" s="552"/>
      <c r="P3" s="552"/>
    </row>
    <row r="4" spans="1:16" x14ac:dyDescent="0.25">
      <c r="A4" s="552"/>
      <c r="B4" s="552"/>
      <c r="C4" s="552"/>
      <c r="D4" s="552"/>
      <c r="E4" s="552"/>
      <c r="F4" s="552"/>
      <c r="G4" s="552"/>
      <c r="H4" s="552"/>
      <c r="I4" s="552"/>
      <c r="J4" s="552"/>
      <c r="K4" s="552"/>
      <c r="L4" s="552"/>
      <c r="M4" s="552"/>
      <c r="N4" s="552"/>
      <c r="O4" s="552"/>
      <c r="P4" s="552"/>
    </row>
    <row r="5" spans="1:16" x14ac:dyDescent="0.25">
      <c r="A5" s="552"/>
      <c r="B5" s="552"/>
      <c r="C5" s="552"/>
      <c r="D5" s="552"/>
      <c r="E5" s="552"/>
      <c r="F5" s="552"/>
      <c r="G5" s="552"/>
      <c r="H5" s="552"/>
      <c r="I5" s="552"/>
      <c r="J5" s="552"/>
      <c r="K5" s="552"/>
      <c r="L5" s="552"/>
      <c r="M5" s="552"/>
      <c r="N5" s="552"/>
      <c r="O5" s="552"/>
      <c r="P5" s="552"/>
    </row>
    <row r="6" spans="1:16" x14ac:dyDescent="0.25">
      <c r="A6" s="552"/>
      <c r="B6" s="552"/>
      <c r="C6" s="552"/>
      <c r="D6" s="552"/>
      <c r="E6" s="552"/>
      <c r="F6" s="552"/>
      <c r="G6" s="552"/>
      <c r="H6" s="552"/>
      <c r="I6" s="552"/>
      <c r="J6" s="552"/>
      <c r="K6" s="552"/>
      <c r="L6" s="552"/>
      <c r="M6" s="552"/>
      <c r="N6" s="552"/>
      <c r="O6" s="552"/>
      <c r="P6" s="552"/>
    </row>
    <row r="7" spans="1:16" x14ac:dyDescent="0.25">
      <c r="A7" s="552"/>
      <c r="B7" s="552"/>
      <c r="C7" s="552"/>
      <c r="D7" s="552"/>
      <c r="E7" s="552"/>
      <c r="F7" s="552"/>
      <c r="G7" s="552"/>
      <c r="H7" s="552"/>
      <c r="I7" s="552"/>
      <c r="J7" s="552"/>
      <c r="K7" s="552"/>
      <c r="L7" s="552"/>
      <c r="M7" s="552"/>
      <c r="N7" s="552"/>
      <c r="O7" s="552"/>
      <c r="P7" s="552"/>
    </row>
    <row r="8" spans="1:16" x14ac:dyDescent="0.25">
      <c r="A8" s="552"/>
      <c r="B8" s="552"/>
      <c r="C8" s="552"/>
      <c r="D8" s="552"/>
      <c r="E8" s="552"/>
      <c r="F8" s="552"/>
      <c r="G8" s="552"/>
      <c r="H8" s="552"/>
      <c r="I8" s="552"/>
      <c r="J8" s="552"/>
      <c r="K8" s="552"/>
      <c r="L8" s="552"/>
      <c r="M8" s="552"/>
      <c r="N8" s="552"/>
      <c r="O8" s="552"/>
      <c r="P8" s="552"/>
    </row>
    <row r="9" spans="1:16" x14ac:dyDescent="0.25">
      <c r="A9" s="552"/>
      <c r="B9" s="552"/>
      <c r="C9" s="552"/>
      <c r="D9" s="552"/>
      <c r="E9" s="552"/>
      <c r="F9" s="552"/>
      <c r="G9" s="552"/>
      <c r="H9" s="552"/>
      <c r="I9" s="552"/>
      <c r="J9" s="552"/>
      <c r="K9" s="552"/>
      <c r="L9" s="552"/>
      <c r="M9" s="552"/>
      <c r="N9" s="552"/>
      <c r="O9" s="552"/>
      <c r="P9" s="552"/>
    </row>
    <row r="10" spans="1:16" x14ac:dyDescent="0.25">
      <c r="A10" s="552"/>
      <c r="B10" s="552"/>
      <c r="C10" s="552"/>
      <c r="D10" s="552"/>
      <c r="E10" s="552"/>
      <c r="F10" s="552"/>
      <c r="G10" s="552"/>
      <c r="H10" s="552"/>
      <c r="I10" s="552"/>
      <c r="J10" s="552"/>
      <c r="K10" s="552"/>
      <c r="L10" s="552"/>
      <c r="M10" s="552"/>
      <c r="N10" s="552"/>
      <c r="O10" s="552"/>
      <c r="P10" s="552"/>
    </row>
    <row r="11" spans="1:16" x14ac:dyDescent="0.25">
      <c r="A11" s="552"/>
      <c r="B11" s="552"/>
      <c r="C11" s="552"/>
      <c r="D11" s="552"/>
      <c r="E11" s="552"/>
      <c r="F11" s="552"/>
      <c r="G11" s="552"/>
      <c r="H11" s="552"/>
      <c r="I11" s="552"/>
      <c r="J11" s="552"/>
      <c r="K11" s="552"/>
      <c r="L11" s="552"/>
      <c r="M11" s="552"/>
      <c r="N11" s="552"/>
      <c r="O11" s="552"/>
      <c r="P11" s="552"/>
    </row>
    <row r="12" spans="1:16" x14ac:dyDescent="0.25">
      <c r="A12" s="552"/>
      <c r="B12" s="552"/>
      <c r="C12" s="552"/>
      <c r="D12" s="552"/>
      <c r="E12" s="552"/>
      <c r="F12" s="552"/>
      <c r="G12" s="552"/>
      <c r="H12" s="552"/>
      <c r="I12" s="552"/>
      <c r="J12" s="552"/>
      <c r="K12" s="552"/>
      <c r="L12" s="552"/>
      <c r="M12" s="552"/>
      <c r="N12" s="552"/>
      <c r="O12" s="552"/>
      <c r="P12" s="552"/>
    </row>
    <row r="13" spans="1:16" x14ac:dyDescent="0.25">
      <c r="A13" s="552"/>
      <c r="B13" s="552"/>
      <c r="C13" s="552"/>
      <c r="D13" s="552"/>
      <c r="E13" s="552"/>
      <c r="F13" s="552"/>
      <c r="G13" s="552"/>
      <c r="H13" s="552"/>
      <c r="I13" s="552"/>
      <c r="J13" s="552"/>
      <c r="K13" s="552"/>
      <c r="L13" s="552"/>
      <c r="M13" s="552"/>
      <c r="N13" s="552"/>
      <c r="O13" s="552"/>
      <c r="P13" s="552"/>
    </row>
    <row r="14" spans="1:16" x14ac:dyDescent="0.25">
      <c r="A14" s="552"/>
      <c r="B14" s="552"/>
      <c r="C14" s="552"/>
      <c r="D14" s="552"/>
      <c r="E14" s="552"/>
      <c r="F14" s="552"/>
      <c r="G14" s="552"/>
      <c r="H14" s="552"/>
      <c r="I14" s="552"/>
      <c r="J14" s="552"/>
      <c r="K14" s="552"/>
      <c r="L14" s="552"/>
      <c r="M14" s="552"/>
      <c r="N14" s="552"/>
      <c r="O14" s="552"/>
      <c r="P14" s="552"/>
    </row>
  </sheetData>
  <sheetProtection algorithmName="SHA-512" hashValue="SvTQfTsFz7BGybEPaLY3Xg3o1IjZpIGq1jpxTUpuz5aHc3tCH+2gZWX8rSZzSp0t9blMZidy99pukHNs6Fy+kw==" saltValue="ePS+qJ3Z05LeeXqpXEjvlg==" spinCount="100000" sheet="1" objects="1" scenarios="1"/>
  <mergeCells count="2">
    <mergeCell ref="A1:P1"/>
    <mergeCell ref="A2:P14"/>
  </mergeCells>
  <pageMargins left="0.7" right="0.7" top="0.75" bottom="0.75" header="0.3" footer="0.3"/>
  <pageSetup paperSize="9" scale="5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C4046-3A0E-43A5-B1BC-6840A73910C2}">
  <sheetPr>
    <tabColor rgb="FF649981"/>
    <pageSetUpPr fitToPage="1"/>
  </sheetPr>
  <dimension ref="A1:K38"/>
  <sheetViews>
    <sheetView tabSelected="1" view="pageBreakPreview" zoomScale="120" zoomScaleNormal="100" zoomScaleSheetLayoutView="120" workbookViewId="0">
      <pane ySplit="1" topLeftCell="A8" activePane="bottomLeft" state="frozen"/>
      <selection pane="bottomLeft" activeCell="A33" sqref="A33:F33"/>
    </sheetView>
  </sheetViews>
  <sheetFormatPr defaultRowHeight="15" x14ac:dyDescent="0.25"/>
  <cols>
    <col min="1" max="6" width="14.7109375" customWidth="1"/>
    <col min="7" max="8" width="11.7109375" customWidth="1"/>
    <col min="9" max="9" width="0.85546875" style="110" customWidth="1"/>
    <col min="11" max="11" width="10.28515625" bestFit="1" customWidth="1"/>
  </cols>
  <sheetData>
    <row r="1" spans="1:11" ht="39.950000000000003" customHeight="1" x14ac:dyDescent="0.25">
      <c r="A1" s="573" t="s">
        <v>335</v>
      </c>
      <c r="B1" s="574"/>
      <c r="C1" s="574"/>
      <c r="D1" s="574"/>
      <c r="E1" s="574"/>
      <c r="F1" s="574"/>
      <c r="G1" s="574"/>
      <c r="H1" s="575"/>
    </row>
    <row r="2" spans="1:11" ht="20.100000000000001" customHeight="1" x14ac:dyDescent="0.25">
      <c r="A2" s="563" t="s">
        <v>336</v>
      </c>
      <c r="B2" s="564"/>
      <c r="C2" s="564"/>
      <c r="D2" s="564"/>
      <c r="E2" s="564"/>
      <c r="F2" s="564"/>
      <c r="G2" s="564"/>
      <c r="H2" s="565"/>
    </row>
    <row r="3" spans="1:11" ht="20.100000000000001" customHeight="1" x14ac:dyDescent="0.25">
      <c r="A3" s="576" t="s">
        <v>337</v>
      </c>
      <c r="B3" s="577"/>
      <c r="C3" s="577"/>
      <c r="D3" s="577"/>
      <c r="E3" s="577"/>
      <c r="F3" s="577"/>
      <c r="G3" s="580">
        <f>'STROŠKI PROJKETA'!G83</f>
        <v>170000</v>
      </c>
      <c r="H3" s="581"/>
      <c r="I3" s="110" t="str">
        <f>IF(G3=G4++G5+G6+G7,"","NAPAKA: UPRAVIČENA VREDNOST PROJKETA SE NEUJEMA Z VIŠINO STROŠKOV DE MINIMIS ALI REGIONALNA SHEMA")</f>
        <v/>
      </c>
    </row>
    <row r="4" spans="1:11" ht="20.100000000000001" customHeight="1" x14ac:dyDescent="0.25">
      <c r="A4" s="559" t="s">
        <v>338</v>
      </c>
      <c r="B4" s="560"/>
      <c r="C4" s="560"/>
      <c r="D4" s="560"/>
      <c r="E4" s="560"/>
      <c r="F4" s="568"/>
      <c r="G4" s="553">
        <f>SUMIF('STROŠKI PROJKETA'!H8:H80,ŠIFRANTI!A2,'STROŠKI PROJKETA'!G8:G80)</f>
        <v>0</v>
      </c>
      <c r="H4" s="554"/>
    </row>
    <row r="5" spans="1:11" ht="20.100000000000001" customHeight="1" x14ac:dyDescent="0.25">
      <c r="A5" s="559" t="s">
        <v>339</v>
      </c>
      <c r="B5" s="560"/>
      <c r="C5" s="560"/>
      <c r="D5" s="560"/>
      <c r="E5" s="560"/>
      <c r="F5" s="568"/>
      <c r="G5" s="553">
        <f>SUMIF('STROŠKI PROJKETA'!H8:H80,ŠIFRANTI!A3,'STROŠKI PROJKETA'!G8:G80)</f>
        <v>150000</v>
      </c>
      <c r="H5" s="554"/>
    </row>
    <row r="6" spans="1:11" ht="20.100000000000001" customHeight="1" x14ac:dyDescent="0.25">
      <c r="A6" s="555" t="s">
        <v>340</v>
      </c>
      <c r="B6" s="556"/>
      <c r="C6" s="556"/>
      <c r="D6" s="556"/>
      <c r="E6" s="556"/>
      <c r="F6" s="556"/>
      <c r="G6" s="553">
        <f>SUMIF('STROŠKI PROJKETA'!H8:H80,ŠIFRANTI!A4,'STROŠKI PROJKETA'!G8:G80)</f>
        <v>20000</v>
      </c>
      <c r="H6" s="554"/>
    </row>
    <row r="7" spans="1:11" ht="20.100000000000001" customHeight="1" x14ac:dyDescent="0.25">
      <c r="A7" s="555" t="s">
        <v>341</v>
      </c>
      <c r="B7" s="556"/>
      <c r="C7" s="556"/>
      <c r="D7" s="556"/>
      <c r="E7" s="556"/>
      <c r="F7" s="556"/>
      <c r="G7" s="553">
        <f>SUMIF('STROŠKI PROJKETA'!H8:H80,ŠIFRANTI!A5,'STROŠKI PROJKETA'!G8:G80)</f>
        <v>0</v>
      </c>
      <c r="H7" s="554"/>
    </row>
    <row r="8" spans="1:11" ht="20.100000000000001" customHeight="1" x14ac:dyDescent="0.25">
      <c r="A8" s="563" t="s">
        <v>342</v>
      </c>
      <c r="B8" s="564"/>
      <c r="C8" s="564"/>
      <c r="D8" s="564"/>
      <c r="E8" s="564"/>
      <c r="F8" s="564"/>
      <c r="G8" s="564"/>
      <c r="H8" s="565"/>
    </row>
    <row r="9" spans="1:11" ht="20.100000000000001" customHeight="1" x14ac:dyDescent="0.25">
      <c r="A9" s="576" t="s">
        <v>343</v>
      </c>
      <c r="B9" s="577"/>
      <c r="C9" s="577"/>
      <c r="D9" s="577"/>
      <c r="E9" s="577"/>
      <c r="F9" s="577"/>
      <c r="G9" s="578">
        <v>100</v>
      </c>
      <c r="H9" s="579"/>
    </row>
    <row r="10" spans="1:11" ht="20.100000000000001" customHeight="1" x14ac:dyDescent="0.25">
      <c r="A10" s="557" t="s">
        <v>344</v>
      </c>
      <c r="B10" s="558"/>
      <c r="C10" s="558"/>
      <c r="D10" s="558"/>
      <c r="E10" s="558"/>
      <c r="F10" s="558"/>
      <c r="G10" s="553">
        <f>(G4/G3)*G9</f>
        <v>0</v>
      </c>
      <c r="H10" s="554"/>
    </row>
    <row r="11" spans="1:11" ht="20.100000000000001" customHeight="1" x14ac:dyDescent="0.25">
      <c r="A11" s="557" t="s">
        <v>345</v>
      </c>
      <c r="B11" s="558"/>
      <c r="C11" s="558"/>
      <c r="D11" s="558"/>
      <c r="E11" s="558"/>
      <c r="F11" s="558"/>
      <c r="G11" s="553">
        <f>G5/G3*G9</f>
        <v>88.235294117647058</v>
      </c>
      <c r="H11" s="554"/>
    </row>
    <row r="12" spans="1:11" ht="20.100000000000001" customHeight="1" x14ac:dyDescent="0.25">
      <c r="A12" s="555" t="s">
        <v>346</v>
      </c>
      <c r="B12" s="556"/>
      <c r="C12" s="556"/>
      <c r="D12" s="556"/>
      <c r="E12" s="556"/>
      <c r="F12" s="556"/>
      <c r="G12" s="553">
        <f>(G6/G3)*G9</f>
        <v>11.76470588235294</v>
      </c>
      <c r="H12" s="554"/>
    </row>
    <row r="13" spans="1:11" ht="20.100000000000001" customHeight="1" x14ac:dyDescent="0.25">
      <c r="A13" s="555" t="s">
        <v>347</v>
      </c>
      <c r="B13" s="556"/>
      <c r="C13" s="556"/>
      <c r="D13" s="556"/>
      <c r="E13" s="556"/>
      <c r="F13" s="556"/>
      <c r="G13" s="553">
        <f>G7/G3*G9</f>
        <v>0</v>
      </c>
      <c r="H13" s="554"/>
    </row>
    <row r="14" spans="1:11" ht="20.100000000000001" customHeight="1" x14ac:dyDescent="0.25">
      <c r="A14" s="563" t="s">
        <v>348</v>
      </c>
      <c r="B14" s="564"/>
      <c r="C14" s="564"/>
      <c r="D14" s="564"/>
      <c r="E14" s="564"/>
      <c r="F14" s="564"/>
      <c r="G14" s="564"/>
      <c r="H14" s="565"/>
    </row>
    <row r="15" spans="1:11" ht="20.100000000000001" customHeight="1" x14ac:dyDescent="0.25">
      <c r="A15" s="582" t="s">
        <v>349</v>
      </c>
      <c r="B15" s="583"/>
      <c r="C15" s="583"/>
      <c r="D15" s="584" t="s">
        <v>350</v>
      </c>
      <c r="E15" s="585"/>
      <c r="F15" s="586"/>
      <c r="G15" s="578">
        <v>300000</v>
      </c>
      <c r="H15" s="579"/>
    </row>
    <row r="16" spans="1:11" ht="20.100000000000001" customHeight="1" x14ac:dyDescent="0.25">
      <c r="A16" s="559" t="s">
        <v>351</v>
      </c>
      <c r="B16" s="560"/>
      <c r="C16" s="560"/>
      <c r="D16" s="560"/>
      <c r="E16" s="560"/>
      <c r="F16" s="568"/>
      <c r="G16" s="566" t="s">
        <v>228</v>
      </c>
      <c r="H16" s="567"/>
      <c r="I16" s="110">
        <f>IF(G16=ŠIFRANTI!A2,'KUMULACIJA in INTENZIVNOST DP'!G10+'KUMULACIJA in INTENZIVNOST DP'!G15+'KUMULACIJA in INTENZIVNOST DP'!G18,'KUMULACIJA in INTENZIVNOST DP'!G11+'KUMULACIJA in INTENZIVNOST DP'!G15+'KUMULACIJA in INTENZIVNOST DP'!G18)</f>
        <v>320088.23529411765</v>
      </c>
      <c r="K16" s="111"/>
    </row>
    <row r="17" spans="1:10" ht="20.100000000000001" customHeight="1" x14ac:dyDescent="0.25">
      <c r="A17" s="557" t="s">
        <v>352</v>
      </c>
      <c r="B17" s="558"/>
      <c r="C17" s="558"/>
      <c r="D17" s="558"/>
      <c r="E17" s="558"/>
      <c r="F17" s="558"/>
      <c r="G17" s="553">
        <f>VLOOKUP(G16,ŠIFRANTI!A:B,2,FALSE)</f>
        <v>50000</v>
      </c>
      <c r="H17" s="554"/>
      <c r="J17" s="111"/>
    </row>
    <row r="18" spans="1:10" ht="20.100000000000001" customHeight="1" x14ac:dyDescent="0.25">
      <c r="A18" s="555" t="s">
        <v>353</v>
      </c>
      <c r="B18" s="556"/>
      <c r="C18" s="556"/>
      <c r="D18" s="556"/>
      <c r="E18" s="556"/>
      <c r="F18" s="556"/>
      <c r="G18" s="561">
        <f>SUMIF('STROŠKI PROJKETA'!F8:F80,G16,'STROŠKI PROJKETA'!E8:E80)</f>
        <v>20000</v>
      </c>
      <c r="H18" s="562"/>
      <c r="I18" s="110">
        <f>SUMIF('STROŠKI PROJKETA'!F8:F80,G16,'STROŠKI PROJKETA'!E8:E80)</f>
        <v>20000</v>
      </c>
    </row>
    <row r="19" spans="1:10" ht="20.100000000000001" customHeight="1" x14ac:dyDescent="0.25">
      <c r="A19" s="587" t="str">
        <f>IF(I16&gt;G17,"POMOČ DE MINIMIS PRESEGA ZGORNJO MEJO - ZNIŽAJ ZNESEK POSOJILA V UPRAVIČENIH STROŠKIH PO SHEMI DE MINIMIS","POMOČ DE MINIMIS NE PRESEGA ZGORNJE MEJE - OK")</f>
        <v>POMOČ DE MINIMIS PRESEGA ZGORNJO MEJO - ZNIŽAJ ZNESEK POSOJILA V UPRAVIČENIH STROŠKIH PO SHEMI DE MINIMIS</v>
      </c>
      <c r="B19" s="588"/>
      <c r="C19" s="588"/>
      <c r="D19" s="588"/>
      <c r="E19" s="588"/>
      <c r="F19" s="588"/>
      <c r="G19" s="588"/>
      <c r="H19" s="589"/>
    </row>
    <row r="20" spans="1:10" ht="20.100000000000001" customHeight="1" x14ac:dyDescent="0.25">
      <c r="A20" s="563" t="s">
        <v>354</v>
      </c>
      <c r="B20" s="564"/>
      <c r="C20" s="564"/>
      <c r="D20" s="564"/>
      <c r="E20" s="564"/>
      <c r="F20" s="564"/>
      <c r="G20" s="564"/>
      <c r="H20" s="565"/>
    </row>
    <row r="21" spans="1:10" ht="20.100000000000001" customHeight="1" x14ac:dyDescent="0.25">
      <c r="A21" s="557" t="s">
        <v>355</v>
      </c>
      <c r="B21" s="558"/>
      <c r="C21" s="558"/>
      <c r="D21" s="558"/>
      <c r="E21" s="558"/>
      <c r="F21" s="558"/>
      <c r="G21" s="566" t="s">
        <v>479</v>
      </c>
      <c r="H21" s="567"/>
    </row>
    <row r="22" spans="1:10" ht="20.100000000000001" customHeight="1" x14ac:dyDescent="0.25">
      <c r="A22" s="557" t="s">
        <v>356</v>
      </c>
      <c r="B22" s="558"/>
      <c r="C22" s="558"/>
      <c r="D22" s="558"/>
      <c r="E22" s="558"/>
      <c r="F22" s="558"/>
      <c r="G22" s="566" t="s">
        <v>471</v>
      </c>
      <c r="H22" s="567"/>
      <c r="I22" s="112" t="str">
        <f>IF(G22="Veliko","OBVEZNO PREVERI ALI GRE ZA NOVO DEJAVNOST","")</f>
        <v>OBVEZNO PREVERI ALI GRE ZA NOVO DEJAVNOST</v>
      </c>
      <c r="J22" s="112"/>
    </row>
    <row r="23" spans="1:10" ht="20.100000000000001" customHeight="1" x14ac:dyDescent="0.25">
      <c r="A23" s="559" t="s">
        <v>357</v>
      </c>
      <c r="B23" s="560"/>
      <c r="C23" s="560"/>
      <c r="D23" s="560"/>
      <c r="E23" s="560"/>
      <c r="F23" s="568"/>
      <c r="G23" s="569" t="s">
        <v>7</v>
      </c>
      <c r="H23" s="570"/>
    </row>
    <row r="24" spans="1:10" ht="20.100000000000001" customHeight="1" x14ac:dyDescent="0.25">
      <c r="A24" s="559" t="s">
        <v>358</v>
      </c>
      <c r="B24" s="560"/>
      <c r="C24" s="560"/>
      <c r="D24" s="560"/>
      <c r="E24" s="560"/>
      <c r="F24" s="568"/>
      <c r="G24" s="571">
        <f>IF(G23=ŠIFRANTI!F2,VLOOKUP(G21,ŠIFRANTI!R:W,4,FALSE),VLOOKUP(G21,ŠIFRANTI!R:W,3,FALSE))</f>
        <v>0.15</v>
      </c>
      <c r="H24" s="572"/>
    </row>
    <row r="25" spans="1:10" ht="20.100000000000001" customHeight="1" x14ac:dyDescent="0.25">
      <c r="A25" s="559" t="s">
        <v>359</v>
      </c>
      <c r="B25" s="560"/>
      <c r="C25" s="560"/>
      <c r="D25" s="560"/>
      <c r="E25" s="560"/>
      <c r="F25" s="568"/>
      <c r="G25" s="571">
        <f>IF(G22=ŠIFRANTI!D3,VLOOKUP(G21,ŠIFRANTI!R:W,5,FALSE),VLOOKUP(G21,ŠIFRANTI!R:W,6,FALSE))</f>
        <v>0.35</v>
      </c>
      <c r="H25" s="572"/>
    </row>
    <row r="26" spans="1:10" ht="20.100000000000001" customHeight="1" x14ac:dyDescent="0.25">
      <c r="A26" s="559" t="s">
        <v>360</v>
      </c>
      <c r="B26" s="560"/>
      <c r="C26" s="560"/>
      <c r="D26" s="560"/>
      <c r="E26" s="560"/>
      <c r="F26" s="568"/>
      <c r="G26" s="553">
        <f>G25*G3</f>
        <v>59499.999999999993</v>
      </c>
      <c r="H26" s="554"/>
    </row>
    <row r="27" spans="1:10" ht="20.100000000000001" customHeight="1" x14ac:dyDescent="0.25">
      <c r="A27" s="559" t="s">
        <v>361</v>
      </c>
      <c r="B27" s="560"/>
      <c r="C27" s="560"/>
      <c r="D27" s="560"/>
      <c r="E27" s="592" t="s">
        <v>350</v>
      </c>
      <c r="F27" s="593"/>
      <c r="G27" s="561"/>
      <c r="H27" s="562"/>
    </row>
    <row r="28" spans="1:10" ht="20.100000000000001" customHeight="1" x14ac:dyDescent="0.25">
      <c r="A28" s="557" t="s">
        <v>362</v>
      </c>
      <c r="B28" s="558"/>
      <c r="C28" s="558"/>
      <c r="D28" s="558"/>
      <c r="E28" s="558"/>
      <c r="F28" s="558"/>
      <c r="G28" s="578">
        <f>SUMIF('STROŠKI PROJKETA'!F8:F80,ŠIFRANTI!A4,'STROŠKI PROJKETA'!E8:E80)</f>
        <v>5</v>
      </c>
      <c r="H28" s="579"/>
      <c r="I28" s="110">
        <f>SUMIF('STROŠKI PROJKETA'!F8:F80,ŠIFRANTI!A4,'STROŠKI PROJKETA'!E8:E80)</f>
        <v>5</v>
      </c>
      <c r="J28" s="238"/>
    </row>
    <row r="29" spans="1:10" ht="20.100000000000001" customHeight="1" x14ac:dyDescent="0.25">
      <c r="A29" s="587" t="str">
        <f>IF((G12+G27+G28)&gt;G26,"REGIONALNA POMOČ PRESEGA ZGORNJO MEJO - ZNIŽAJ ZNESEK POSOJILA V UPRAVIČENIH STROŠKIH PO REGIONALNI POMOČI","REGIONALNA DRŽAVNA POMOČ NE PRESEGA ZGORNJE MEJE - OK")</f>
        <v>REGIONALNA DRŽAVNA POMOČ NE PRESEGA ZGORNJE MEJE - OK</v>
      </c>
      <c r="B29" s="588"/>
      <c r="C29" s="588"/>
      <c r="D29" s="588"/>
      <c r="E29" s="588"/>
      <c r="F29" s="588"/>
      <c r="G29" s="588"/>
      <c r="H29" s="589"/>
    </row>
    <row r="30" spans="1:10" ht="20.100000000000001" customHeight="1" x14ac:dyDescent="0.25">
      <c r="A30" s="563" t="s">
        <v>363</v>
      </c>
      <c r="B30" s="564"/>
      <c r="C30" s="564"/>
      <c r="D30" s="564"/>
      <c r="E30" s="564"/>
      <c r="F30" s="564"/>
      <c r="G30" s="564"/>
      <c r="H30" s="565"/>
    </row>
    <row r="31" spans="1:10" ht="20.100000000000001" customHeight="1" x14ac:dyDescent="0.25">
      <c r="A31" s="557" t="s">
        <v>364</v>
      </c>
      <c r="B31" s="558"/>
      <c r="C31" s="558"/>
      <c r="D31" s="558"/>
      <c r="E31" s="558"/>
      <c r="F31" s="558"/>
      <c r="G31" s="578"/>
      <c r="H31" s="579"/>
    </row>
    <row r="32" spans="1:10" ht="20.100000000000001" customHeight="1" x14ac:dyDescent="0.25">
      <c r="A32" s="557" t="s">
        <v>365</v>
      </c>
      <c r="B32" s="558"/>
      <c r="C32" s="558"/>
      <c r="D32" s="558"/>
      <c r="E32" s="558"/>
      <c r="F32" s="558"/>
      <c r="G32" s="561">
        <f>SUMIF('STROŠKI PROJKETA'!F8:F80,ŠIFRANTI!A5,'STROŠKI PROJKETA'!E8:E80)</f>
        <v>0</v>
      </c>
      <c r="H32" s="562"/>
      <c r="I32" s="110">
        <f>SUMIF('STROŠKI PROJKETA'!F8:F80,ŠIFRANTI!A5,'STROŠKI PROJKETA'!E8:E80)</f>
        <v>0</v>
      </c>
    </row>
    <row r="33" spans="1:8" ht="20.100000000000001" customHeight="1" x14ac:dyDescent="0.25">
      <c r="A33" s="599" t="s">
        <v>500</v>
      </c>
      <c r="B33" s="600"/>
      <c r="C33" s="600"/>
      <c r="D33" s="600"/>
      <c r="E33" s="600"/>
      <c r="F33" s="601"/>
      <c r="G33" s="590">
        <f>VLOOKUP(A33,ŠIFRANTI!H1:I7,2,FALSE)</f>
        <v>0.8</v>
      </c>
      <c r="H33" s="591"/>
    </row>
    <row r="34" spans="1:8" ht="20.100000000000001" customHeight="1" x14ac:dyDescent="0.25">
      <c r="A34" s="559" t="s">
        <v>366</v>
      </c>
      <c r="B34" s="560"/>
      <c r="C34" s="560"/>
      <c r="D34" s="560"/>
      <c r="E34" s="560"/>
      <c r="F34" s="568"/>
      <c r="G34" s="597">
        <v>600000</v>
      </c>
      <c r="H34" s="598"/>
    </row>
    <row r="35" spans="1:8" ht="20.100000000000001" customHeight="1" thickBot="1" x14ac:dyDescent="0.3">
      <c r="A35" s="594" t="str">
        <f>IF((G13+G31+G32)&gt;G34,"ABER POMOČ PRESEGA ZGORNJO MEJO - ZNIŽAJ ZNESEK POSOJILA V UPRAVIČENIH STROŠKIH PO ABER POMOČI","ABER DRŽAVNA POMOČ NE PRESEGA ZGORNJE MEJE - OK")</f>
        <v>ABER DRŽAVNA POMOČ NE PRESEGA ZGORNJE MEJE - OK</v>
      </c>
      <c r="B35" s="595"/>
      <c r="C35" s="595"/>
      <c r="D35" s="595"/>
      <c r="E35" s="595"/>
      <c r="F35" s="595"/>
      <c r="G35" s="595"/>
      <c r="H35" s="596"/>
    </row>
    <row r="36" spans="1:8" ht="20.100000000000001" customHeight="1" x14ac:dyDescent="0.25"/>
    <row r="37" spans="1:8" ht="20.100000000000001" customHeight="1" x14ac:dyDescent="0.25"/>
    <row r="38" spans="1:8" ht="20.100000000000001" customHeight="1" x14ac:dyDescent="0.25"/>
  </sheetData>
  <sheetProtection algorithmName="SHA-512" hashValue="KYRbHiVsFCuAW/3J4VFuVCIcg0+v2L0/C18wzYq3PZKc1EKMX5CHm6GRJZhR2eodTP7+7asX3PCaxwPGjSjDIA==" saltValue="uHnjzow5qaL4zRRHkLd5sg==" spinCount="100000" sheet="1" objects="1" scenarios="1" selectLockedCells="1"/>
  <mergeCells count="63">
    <mergeCell ref="A35:H35"/>
    <mergeCell ref="A34:F34"/>
    <mergeCell ref="G34:H34"/>
    <mergeCell ref="A33:F33"/>
    <mergeCell ref="G32:H32"/>
    <mergeCell ref="A32:F32"/>
    <mergeCell ref="A31:F31"/>
    <mergeCell ref="G31:H31"/>
    <mergeCell ref="G33:H33"/>
    <mergeCell ref="A20:H20"/>
    <mergeCell ref="A18:F18"/>
    <mergeCell ref="G18:H18"/>
    <mergeCell ref="A29:H29"/>
    <mergeCell ref="G26:H26"/>
    <mergeCell ref="A30:H30"/>
    <mergeCell ref="A28:F28"/>
    <mergeCell ref="G28:H28"/>
    <mergeCell ref="E27:F27"/>
    <mergeCell ref="A15:C15"/>
    <mergeCell ref="D15:F15"/>
    <mergeCell ref="A19:H19"/>
    <mergeCell ref="G15:H15"/>
    <mergeCell ref="A17:F17"/>
    <mergeCell ref="A16:F16"/>
    <mergeCell ref="G16:H16"/>
    <mergeCell ref="G17:H17"/>
    <mergeCell ref="A1:H1"/>
    <mergeCell ref="A9:F9"/>
    <mergeCell ref="A3:F3"/>
    <mergeCell ref="G10:H10"/>
    <mergeCell ref="G12:H12"/>
    <mergeCell ref="A8:H8"/>
    <mergeCell ref="A2:H2"/>
    <mergeCell ref="A4:F4"/>
    <mergeCell ref="A6:F6"/>
    <mergeCell ref="G9:H9"/>
    <mergeCell ref="G3:H3"/>
    <mergeCell ref="G4:H4"/>
    <mergeCell ref="G6:H6"/>
    <mergeCell ref="A10:F10"/>
    <mergeCell ref="A12:F12"/>
    <mergeCell ref="A5:F5"/>
    <mergeCell ref="A13:F13"/>
    <mergeCell ref="G13:H13"/>
    <mergeCell ref="A27:D27"/>
    <mergeCell ref="G27:H27"/>
    <mergeCell ref="A14:H14"/>
    <mergeCell ref="A21:F21"/>
    <mergeCell ref="A22:F22"/>
    <mergeCell ref="G21:H21"/>
    <mergeCell ref="G22:H22"/>
    <mergeCell ref="A25:F25"/>
    <mergeCell ref="A23:F23"/>
    <mergeCell ref="G23:H23"/>
    <mergeCell ref="G24:H24"/>
    <mergeCell ref="G25:H25"/>
    <mergeCell ref="A24:F24"/>
    <mergeCell ref="A26:F26"/>
    <mergeCell ref="G5:H5"/>
    <mergeCell ref="A7:F7"/>
    <mergeCell ref="G7:H7"/>
    <mergeCell ref="A11:F11"/>
    <mergeCell ref="G11:H11"/>
  </mergeCells>
  <dataValidations count="3">
    <dataValidation allowBlank="1" showInputMessage="1" showErrorMessage="1" prompt="Podatek se samodejno prense iz zavihka STROŠKI PROJEKTA. V kolikor je pomoč že poročana v celilci G15, ročno popravi podatek." sqref="G18:H18" xr:uid="{923883BE-6C28-436D-A61E-6517EAF6C803}"/>
    <dataValidation allowBlank="1" showInputMessage="1" showErrorMessage="1" prompt="Podatek se samodejno prense iz zavihka STROŠKI PROJEKTA. V kolikor je pomoč že poročana v celilci G27, ročno popravi podatek." sqref="G28:H28" xr:uid="{3DA808D3-B2D5-485B-8492-C7565C593881}"/>
    <dataValidation allowBlank="1" showInputMessage="1" showErrorMessage="1" promptTitle="Podatek se samodejno prenese iz " prompt="zavihka STROŠI PROJEKTA. V kolikor je pomoč že poročana v G31,ročno popravi._x000a_Če se državna pomoč dodeli mlademu kmetu, se ta ne sme kombinirati s pavšalno podporo za vzpostavitev gospo. mladih kmetov iz SN SKP 2023–2027 (IRP24) za iste upravičene stroške." sqref="G32:H32" xr:uid="{CBBD8129-8DCE-4961-9C9A-C3BC656DCEBB}"/>
  </dataValidations>
  <hyperlinks>
    <hyperlink ref="D15" r:id="rId1" xr:uid="{F796503C-DA9E-4CDA-B4F6-B24C1647A2FB}"/>
    <hyperlink ref="E27" r:id="rId2" xr:uid="{67B33D67-712B-4D89-9B72-768002485BA7}"/>
  </hyperlinks>
  <pageMargins left="0.7" right="0.7" top="0.75" bottom="0.75" header="0.3" footer="0.3"/>
  <pageSetup paperSize="9" scale="54" fitToHeight="0"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r:uid="{671BDB2D-97E7-4371-8FFC-9CE8F26E4336}">
          <x14:formula1>
            <xm:f>ŠIFRANTI!$A$2:$A$3</xm:f>
          </x14:formula1>
          <xm:sqref>G16:H16</xm:sqref>
        </x14:dataValidation>
        <x14:dataValidation type="list" allowBlank="1" showInputMessage="1" showErrorMessage="1" xr:uid="{A5417E9B-639B-480F-95D4-24EA60CCD582}">
          <x14:formula1>
            <xm:f>ŠIFRANTI!$R$2:$R$213</xm:f>
          </x14:formula1>
          <xm:sqref>G21:H21</xm:sqref>
        </x14:dataValidation>
        <x14:dataValidation type="list" allowBlank="1" showInputMessage="1" showErrorMessage="1" xr:uid="{D9C8DC0D-D0ED-4EB6-9DE8-662FCDFDFA73}">
          <x14:formula1>
            <xm:f>ŠIFRANTI!$D$2:$D$4</xm:f>
          </x14:formula1>
          <xm:sqref>G22:H22</xm:sqref>
        </x14:dataValidation>
        <x14:dataValidation type="list" allowBlank="1" showInputMessage="1" showErrorMessage="1" xr:uid="{79E8B6CE-7941-4980-A11D-604CC32EE69D}">
          <x14:formula1>
            <xm:f>ŠIFRANTI!$F$2:$F$3</xm:f>
          </x14:formula1>
          <xm:sqref>G23:H23</xm:sqref>
        </x14:dataValidation>
        <x14:dataValidation type="list" allowBlank="1" showInputMessage="1" showErrorMessage="1" promptTitle="Izberite iz spustnega seznama" xr:uid="{CC02B70B-5EAE-4E3D-86B4-A0C74502990B}">
          <x14:formula1>
            <xm:f>ŠIFRANTI!$H$2:$H$7</xm:f>
          </x14:formula1>
          <xm:sqref>A33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A996D-2D81-4DED-8ECB-68CB49601B5A}">
  <dimension ref="A1:BD18"/>
  <sheetViews>
    <sheetView workbookViewId="0">
      <selection activeCell="A15" sqref="A15"/>
    </sheetView>
  </sheetViews>
  <sheetFormatPr defaultRowHeight="15" x14ac:dyDescent="0.25"/>
  <cols>
    <col min="1" max="1" width="48" customWidth="1"/>
    <col min="2" max="9" width="23.42578125" customWidth="1"/>
  </cols>
  <sheetData>
    <row r="1" spans="1:56" s="322" customFormat="1" ht="35.25" customHeight="1" x14ac:dyDescent="0.25">
      <c r="A1" s="321" t="s">
        <v>367</v>
      </c>
      <c r="B1" s="321" t="s">
        <v>368</v>
      </c>
      <c r="C1" s="321" t="s">
        <v>369</v>
      </c>
      <c r="D1" s="321" t="s">
        <v>370</v>
      </c>
      <c r="E1" s="321" t="s">
        <v>371</v>
      </c>
      <c r="F1" s="321" t="s">
        <v>372</v>
      </c>
      <c r="G1" s="321" t="s">
        <v>373</v>
      </c>
      <c r="H1" s="321" t="s">
        <v>374</v>
      </c>
      <c r="I1" s="321" t="s">
        <v>375</v>
      </c>
      <c r="L1" s="324" t="s">
        <v>375</v>
      </c>
      <c r="M1" s="324" t="s">
        <v>376</v>
      </c>
      <c r="N1" s="324" t="s">
        <v>377</v>
      </c>
      <c r="O1" s="324" t="s">
        <v>378</v>
      </c>
      <c r="P1" s="324" t="s">
        <v>379</v>
      </c>
      <c r="Q1" s="324" t="s">
        <v>380</v>
      </c>
      <c r="R1" s="324" t="s">
        <v>381</v>
      </c>
      <c r="S1" s="324" t="s">
        <v>382</v>
      </c>
      <c r="T1" s="324" t="s">
        <v>383</v>
      </c>
      <c r="U1" s="324" t="s">
        <v>384</v>
      </c>
      <c r="V1" s="324" t="s">
        <v>385</v>
      </c>
      <c r="W1" s="324" t="s">
        <v>386</v>
      </c>
      <c r="X1" s="324" t="s">
        <v>387</v>
      </c>
      <c r="Y1" s="324" t="s">
        <v>388</v>
      </c>
      <c r="Z1" s="324" t="s">
        <v>389</v>
      </c>
      <c r="AA1" s="324" t="s">
        <v>390</v>
      </c>
      <c r="AB1" s="324" t="s">
        <v>391</v>
      </c>
      <c r="AC1" s="324" t="s">
        <v>392</v>
      </c>
      <c r="AD1" s="324" t="s">
        <v>393</v>
      </c>
      <c r="AE1" s="324" t="s">
        <v>394</v>
      </c>
      <c r="AF1" s="324" t="s">
        <v>395</v>
      </c>
      <c r="AG1" s="324" t="s">
        <v>396</v>
      </c>
      <c r="AH1" s="324" t="s">
        <v>397</v>
      </c>
      <c r="AI1" s="324" t="s">
        <v>398</v>
      </c>
      <c r="AJ1" s="322" t="s">
        <v>399</v>
      </c>
      <c r="AK1" s="322" t="s">
        <v>400</v>
      </c>
      <c r="AL1" s="322" t="s">
        <v>401</v>
      </c>
      <c r="AM1" s="322" t="s">
        <v>402</v>
      </c>
      <c r="AN1" s="322" t="s">
        <v>403</v>
      </c>
      <c r="AO1" s="322" t="s">
        <v>404</v>
      </c>
      <c r="AP1" s="322" t="s">
        <v>405</v>
      </c>
      <c r="AQ1" s="322" t="s">
        <v>406</v>
      </c>
      <c r="AR1" s="322" t="s">
        <v>407</v>
      </c>
      <c r="AS1" s="322" t="s">
        <v>408</v>
      </c>
      <c r="AT1" s="322" t="s">
        <v>409</v>
      </c>
      <c r="AU1" s="322" t="s">
        <v>410</v>
      </c>
      <c r="AV1" s="322" t="s">
        <v>411</v>
      </c>
      <c r="AW1" s="324" t="s">
        <v>412</v>
      </c>
      <c r="AX1" s="324" t="s">
        <v>413</v>
      </c>
      <c r="AY1" s="324" t="s">
        <v>414</v>
      </c>
      <c r="AZ1" s="324" t="s">
        <v>415</v>
      </c>
      <c r="BA1" s="324" t="s">
        <v>416</v>
      </c>
      <c r="BB1" s="324" t="s">
        <v>417</v>
      </c>
      <c r="BC1" s="324" t="s">
        <v>418</v>
      </c>
      <c r="BD1" s="324" t="s">
        <v>419</v>
      </c>
    </row>
    <row r="2" spans="1:56" x14ac:dyDescent="0.25">
      <c r="A2" s="323" t="s">
        <v>408</v>
      </c>
      <c r="B2" s="323" t="s">
        <v>413</v>
      </c>
      <c r="C2" s="323" t="s">
        <v>415</v>
      </c>
      <c r="D2" s="323" t="s">
        <v>393</v>
      </c>
      <c r="E2" s="323" t="s">
        <v>389</v>
      </c>
      <c r="F2" s="323" t="s">
        <v>376</v>
      </c>
      <c r="G2" s="323" t="s">
        <v>378</v>
      </c>
      <c r="H2" s="323" t="s">
        <v>388</v>
      </c>
      <c r="I2" s="323" t="s">
        <v>375</v>
      </c>
      <c r="L2" s="325" t="s">
        <v>224</v>
      </c>
      <c r="M2" s="325" t="s">
        <v>224</v>
      </c>
      <c r="N2" s="325" t="s">
        <v>224</v>
      </c>
      <c r="O2" s="325" t="s">
        <v>224</v>
      </c>
      <c r="P2" s="325" t="s">
        <v>224</v>
      </c>
      <c r="Q2" s="325" t="s">
        <v>224</v>
      </c>
      <c r="R2" s="325" t="s">
        <v>224</v>
      </c>
      <c r="S2" s="325" t="s">
        <v>224</v>
      </c>
      <c r="T2" s="325" t="s">
        <v>224</v>
      </c>
      <c r="U2" s="325" t="s">
        <v>224</v>
      </c>
      <c r="V2" s="325" t="s">
        <v>224</v>
      </c>
      <c r="W2" s="325" t="s">
        <v>224</v>
      </c>
      <c r="X2" s="325" t="s">
        <v>224</v>
      </c>
      <c r="Y2" s="325" t="s">
        <v>224</v>
      </c>
      <c r="Z2" s="325" t="s">
        <v>224</v>
      </c>
      <c r="AA2" s="325" t="s">
        <v>224</v>
      </c>
      <c r="AB2" s="325" t="s">
        <v>224</v>
      </c>
      <c r="AC2" s="325" t="s">
        <v>224</v>
      </c>
      <c r="AD2" s="325" t="s">
        <v>224</v>
      </c>
      <c r="AE2" s="325" t="s">
        <v>224</v>
      </c>
      <c r="AF2" s="325" t="s">
        <v>224</v>
      </c>
      <c r="AG2" s="325" t="s">
        <v>224</v>
      </c>
      <c r="AH2" s="325" t="s">
        <v>224</v>
      </c>
      <c r="AI2" s="325" t="s">
        <v>224</v>
      </c>
      <c r="AJ2" s="325" t="s">
        <v>224</v>
      </c>
      <c r="AK2" s="325" t="s">
        <v>224</v>
      </c>
      <c r="AL2" s="325" t="s">
        <v>224</v>
      </c>
      <c r="AM2" s="325" t="s">
        <v>224</v>
      </c>
      <c r="AN2" s="325" t="s">
        <v>224</v>
      </c>
      <c r="AO2" s="325" t="s">
        <v>224</v>
      </c>
      <c r="AP2" s="325" t="s">
        <v>224</v>
      </c>
      <c r="AQ2" s="325" t="s">
        <v>224</v>
      </c>
      <c r="AR2" s="325" t="s">
        <v>224</v>
      </c>
      <c r="AS2" s="325" t="s">
        <v>224</v>
      </c>
      <c r="AT2" s="325" t="s">
        <v>224</v>
      </c>
      <c r="AU2" s="325" t="s">
        <v>224</v>
      </c>
      <c r="AV2" s="325" t="s">
        <v>224</v>
      </c>
      <c r="AW2" s="325" t="s">
        <v>224</v>
      </c>
      <c r="AX2" t="s">
        <v>420</v>
      </c>
      <c r="AY2" t="s">
        <v>420</v>
      </c>
      <c r="AZ2" t="s">
        <v>421</v>
      </c>
      <c r="BA2" t="s">
        <v>422</v>
      </c>
      <c r="BB2" t="s">
        <v>420</v>
      </c>
      <c r="BC2" t="s">
        <v>420</v>
      </c>
      <c r="BD2" t="s">
        <v>423</v>
      </c>
    </row>
    <row r="3" spans="1:56" x14ac:dyDescent="0.25">
      <c r="A3" s="102" t="s">
        <v>410</v>
      </c>
      <c r="B3" s="323" t="s">
        <v>414</v>
      </c>
      <c r="C3" s="323" t="s">
        <v>416</v>
      </c>
      <c r="D3" s="102" t="s">
        <v>394</v>
      </c>
      <c r="E3" s="323" t="s">
        <v>390</v>
      </c>
      <c r="F3" s="323" t="s">
        <v>377</v>
      </c>
      <c r="G3" s="323" t="s">
        <v>379</v>
      </c>
      <c r="H3" s="323"/>
      <c r="I3" s="323"/>
      <c r="AX3" t="s">
        <v>424</v>
      </c>
      <c r="AY3" t="s">
        <v>424</v>
      </c>
      <c r="AZ3" t="s">
        <v>425</v>
      </c>
      <c r="BA3" t="s">
        <v>426</v>
      </c>
      <c r="BB3" t="s">
        <v>424</v>
      </c>
      <c r="BC3" t="s">
        <v>427</v>
      </c>
      <c r="BD3" t="s">
        <v>428</v>
      </c>
    </row>
    <row r="4" spans="1:56" x14ac:dyDescent="0.25">
      <c r="A4" s="102" t="s">
        <v>409</v>
      </c>
      <c r="B4" s="102" t="s">
        <v>412</v>
      </c>
      <c r="C4" s="323"/>
      <c r="D4" s="102" t="s">
        <v>395</v>
      </c>
      <c r="E4" s="323" t="s">
        <v>391</v>
      </c>
      <c r="F4" s="323"/>
      <c r="G4" s="323" t="s">
        <v>380</v>
      </c>
      <c r="H4" s="102"/>
      <c r="I4" s="323"/>
      <c r="AX4" t="s">
        <v>429</v>
      </c>
      <c r="AY4" t="s">
        <v>429</v>
      </c>
      <c r="AZ4" t="s">
        <v>430</v>
      </c>
      <c r="BA4" t="s">
        <v>431</v>
      </c>
      <c r="BB4" t="s">
        <v>429</v>
      </c>
      <c r="BC4" t="s">
        <v>429</v>
      </c>
      <c r="BD4" t="s">
        <v>432</v>
      </c>
    </row>
    <row r="5" spans="1:56" x14ac:dyDescent="0.25">
      <c r="A5" s="102" t="s">
        <v>419</v>
      </c>
      <c r="B5" s="102"/>
      <c r="C5" s="323"/>
      <c r="D5" s="102" t="s">
        <v>396</v>
      </c>
      <c r="E5" s="323" t="s">
        <v>392</v>
      </c>
      <c r="F5" s="323"/>
      <c r="G5" s="102" t="s">
        <v>381</v>
      </c>
      <c r="H5" s="102"/>
      <c r="I5" s="323"/>
      <c r="AX5" t="s">
        <v>433</v>
      </c>
      <c r="AY5" t="s">
        <v>434</v>
      </c>
      <c r="AZ5" t="s">
        <v>435</v>
      </c>
      <c r="BA5" t="s">
        <v>436</v>
      </c>
      <c r="BB5" t="s">
        <v>433</v>
      </c>
      <c r="BC5" t="s">
        <v>434</v>
      </c>
      <c r="BD5" t="s">
        <v>437</v>
      </c>
    </row>
    <row r="6" spans="1:56" x14ac:dyDescent="0.25">
      <c r="A6" s="102" t="s">
        <v>418</v>
      </c>
      <c r="B6" s="102"/>
      <c r="C6" s="323"/>
      <c r="D6" s="102" t="s">
        <v>397</v>
      </c>
      <c r="E6" s="102"/>
      <c r="F6" s="323"/>
      <c r="G6" s="102" t="s">
        <v>382</v>
      </c>
      <c r="H6" s="102"/>
      <c r="I6" s="323"/>
      <c r="AX6" t="s">
        <v>438</v>
      </c>
      <c r="AY6" t="s">
        <v>439</v>
      </c>
      <c r="AZ6" t="s">
        <v>440</v>
      </c>
      <c r="BA6" t="s">
        <v>441</v>
      </c>
      <c r="BB6" t="s">
        <v>438</v>
      </c>
      <c r="BC6" t="s">
        <v>442</v>
      </c>
    </row>
    <row r="7" spans="1:56" x14ac:dyDescent="0.25">
      <c r="A7" s="102" t="s">
        <v>417</v>
      </c>
      <c r="B7" s="102"/>
      <c r="C7" s="323"/>
      <c r="D7" s="102"/>
      <c r="E7" s="102"/>
      <c r="F7" s="102"/>
      <c r="G7" s="102" t="s">
        <v>383</v>
      </c>
      <c r="H7" s="102"/>
      <c r="I7" s="323"/>
      <c r="AX7" t="s">
        <v>443</v>
      </c>
      <c r="AY7" t="s">
        <v>444</v>
      </c>
      <c r="AZ7" t="s">
        <v>445</v>
      </c>
      <c r="BA7" t="s">
        <v>446</v>
      </c>
      <c r="BB7" t="s">
        <v>443</v>
      </c>
      <c r="BC7" t="s">
        <v>444</v>
      </c>
    </row>
    <row r="8" spans="1:56" x14ac:dyDescent="0.25">
      <c r="A8" s="102" t="s">
        <v>401</v>
      </c>
      <c r="B8" s="102"/>
      <c r="C8" s="323"/>
      <c r="D8" s="102"/>
      <c r="E8" s="102"/>
      <c r="F8" s="102"/>
      <c r="G8" s="102" t="s">
        <v>384</v>
      </c>
      <c r="H8" s="102"/>
      <c r="I8" s="323"/>
      <c r="AX8" t="s">
        <v>447</v>
      </c>
      <c r="AY8" t="s">
        <v>447</v>
      </c>
      <c r="AZ8" t="s">
        <v>448</v>
      </c>
      <c r="BB8" t="s">
        <v>449</v>
      </c>
      <c r="BC8" t="s">
        <v>449</v>
      </c>
    </row>
    <row r="9" spans="1:56" x14ac:dyDescent="0.25">
      <c r="A9" s="102" t="s">
        <v>405</v>
      </c>
      <c r="B9" s="102"/>
      <c r="C9" s="323"/>
      <c r="D9" s="102"/>
      <c r="E9" s="102"/>
      <c r="F9" s="102"/>
      <c r="G9" s="102" t="s">
        <v>385</v>
      </c>
      <c r="H9" s="102"/>
      <c r="I9" s="323"/>
      <c r="AZ9" t="s">
        <v>450</v>
      </c>
    </row>
    <row r="10" spans="1:56" x14ac:dyDescent="0.25">
      <c r="A10" s="102" t="s">
        <v>404</v>
      </c>
      <c r="B10" s="102"/>
      <c r="C10" s="323"/>
      <c r="D10" s="102"/>
      <c r="E10" s="102"/>
      <c r="F10" s="102"/>
      <c r="G10" s="102" t="s">
        <v>386</v>
      </c>
      <c r="H10" s="102"/>
      <c r="I10" s="323"/>
      <c r="AZ10" t="s">
        <v>451</v>
      </c>
    </row>
    <row r="11" spans="1:56" x14ac:dyDescent="0.25">
      <c r="A11" s="102" t="s">
        <v>400</v>
      </c>
      <c r="B11" s="102"/>
      <c r="C11" s="323"/>
      <c r="D11" s="102"/>
      <c r="E11" s="102"/>
      <c r="F11" s="102"/>
      <c r="G11" s="102" t="s">
        <v>387</v>
      </c>
      <c r="H11" s="102"/>
      <c r="I11" s="323"/>
    </row>
    <row r="12" spans="1:56" x14ac:dyDescent="0.25">
      <c r="A12" s="102" t="s">
        <v>407</v>
      </c>
      <c r="B12" s="102"/>
      <c r="C12" s="102"/>
      <c r="D12" s="102"/>
      <c r="E12" s="102"/>
      <c r="F12" s="102"/>
      <c r="G12" s="102"/>
      <c r="H12" s="102"/>
      <c r="I12" s="102"/>
    </row>
    <row r="13" spans="1:56" x14ac:dyDescent="0.25">
      <c r="A13" s="102" t="s">
        <v>403</v>
      </c>
      <c r="B13" s="102"/>
      <c r="C13" s="102"/>
      <c r="D13" s="102"/>
      <c r="E13" s="102"/>
      <c r="F13" s="102"/>
      <c r="G13" s="102"/>
      <c r="H13" s="102"/>
      <c r="I13" s="102"/>
    </row>
    <row r="14" spans="1:56" x14ac:dyDescent="0.25">
      <c r="A14" s="102" t="s">
        <v>411</v>
      </c>
      <c r="B14" s="102"/>
      <c r="C14" s="102"/>
      <c r="D14" s="102"/>
      <c r="E14" s="102"/>
      <c r="F14" s="102"/>
      <c r="G14" s="102"/>
      <c r="H14" s="102"/>
      <c r="I14" s="102"/>
    </row>
    <row r="15" spans="1:56" x14ac:dyDescent="0.25">
      <c r="A15" s="102" t="s">
        <v>406</v>
      </c>
      <c r="B15" s="102"/>
      <c r="C15" s="102"/>
      <c r="D15" s="102"/>
      <c r="E15" s="102"/>
      <c r="F15" s="102"/>
      <c r="G15" s="102"/>
      <c r="H15" s="102"/>
      <c r="I15" s="102"/>
    </row>
    <row r="16" spans="1:56" x14ac:dyDescent="0.25">
      <c r="A16" s="102" t="s">
        <v>402</v>
      </c>
      <c r="B16" s="102"/>
      <c r="C16" s="102"/>
      <c r="D16" s="102"/>
      <c r="E16" s="102"/>
      <c r="F16" s="102"/>
      <c r="G16" s="102"/>
      <c r="H16" s="102"/>
      <c r="I16" s="102"/>
    </row>
    <row r="17" spans="1:9" x14ac:dyDescent="0.25">
      <c r="A17" s="102" t="s">
        <v>399</v>
      </c>
      <c r="B17" s="102"/>
      <c r="C17" s="102"/>
      <c r="D17" s="102"/>
      <c r="E17" s="102"/>
      <c r="F17" s="102"/>
      <c r="G17" s="102"/>
      <c r="H17" s="102"/>
      <c r="I17" s="102"/>
    </row>
    <row r="18" spans="1:9" x14ac:dyDescent="0.25">
      <c r="A18" s="102" t="s">
        <v>398</v>
      </c>
      <c r="B18" s="102"/>
      <c r="C18" s="102"/>
      <c r="D18" s="102"/>
      <c r="E18" s="102"/>
      <c r="F18" s="102"/>
      <c r="G18" s="102"/>
      <c r="H18" s="102"/>
      <c r="I18" s="102"/>
    </row>
  </sheetData>
  <sheetProtection algorithmName="SHA-512" hashValue="QwxWCUZ4qUeQc6ONnfyaBB+yGohhvgcTSjhBRXVo1bgWqurds5n5tiSS7uajxsdQ1TpZO85a1BefXlYzY6sSFw==" saltValue="RCvblyFIf0AkQKoIk67GrQ=="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A7185-461A-4444-9833-36790F677D5F}">
  <dimension ref="A1:AH213"/>
  <sheetViews>
    <sheetView workbookViewId="0">
      <selection activeCell="F42" sqref="F42"/>
    </sheetView>
  </sheetViews>
  <sheetFormatPr defaultRowHeight="15" x14ac:dyDescent="0.25"/>
  <cols>
    <col min="1" max="1" width="44.85546875" bestFit="1" customWidth="1"/>
    <col min="3" max="3" width="3.5703125" style="92" customWidth="1"/>
    <col min="4" max="4" width="27" bestFit="1" customWidth="1"/>
    <col min="5" max="5" width="3.42578125" style="92" customWidth="1"/>
    <col min="6" max="6" width="26.85546875" bestFit="1" customWidth="1"/>
    <col min="7" max="7" width="3.7109375" style="92" customWidth="1"/>
    <col min="8" max="8" width="98.85546875" bestFit="1" customWidth="1"/>
    <col min="9" max="9" width="9" customWidth="1"/>
    <col min="10" max="10" width="3.42578125" style="92" customWidth="1"/>
    <col min="11" max="11" width="32" customWidth="1"/>
    <col min="12" max="12" width="28.85546875" customWidth="1"/>
    <col min="13" max="13" width="20.7109375" customWidth="1"/>
    <col min="14" max="14" width="30.5703125" customWidth="1"/>
    <col min="15" max="15" width="28.85546875" customWidth="1"/>
    <col min="16" max="16" width="20" customWidth="1"/>
    <col min="17" max="17" width="11.7109375" customWidth="1"/>
    <col min="18" max="19" width="24.42578125" customWidth="1"/>
    <col min="20" max="20" width="42.7109375" bestFit="1" customWidth="1"/>
    <col min="21" max="21" width="40.85546875" bestFit="1" customWidth="1"/>
    <col min="22" max="22" width="15.7109375" customWidth="1"/>
    <col min="23" max="23" width="15.42578125" customWidth="1"/>
    <col min="24" max="24" width="5.42578125" style="92" customWidth="1"/>
    <col min="25" max="25" width="19.85546875" customWidth="1"/>
    <col min="26" max="26" width="4.140625" style="92" customWidth="1"/>
    <col min="27" max="27" width="19.7109375" bestFit="1" customWidth="1"/>
    <col min="28" max="28" width="4.140625" style="92" customWidth="1"/>
    <col min="29" max="29" width="19.28515625" bestFit="1" customWidth="1"/>
    <col min="30" max="30" width="4.140625" style="92" customWidth="1"/>
    <col min="31" max="31" width="25.5703125" bestFit="1" customWidth="1"/>
    <col min="32" max="32" width="4.140625" style="92" customWidth="1"/>
    <col min="34" max="34" width="4.140625" style="92" customWidth="1"/>
  </cols>
  <sheetData>
    <row r="1" spans="1:33" ht="30" x14ac:dyDescent="0.25">
      <c r="A1" s="91" t="s">
        <v>452</v>
      </c>
      <c r="D1" s="91" t="s">
        <v>453</v>
      </c>
      <c r="F1" s="91" t="s">
        <v>454</v>
      </c>
      <c r="H1" s="91" t="s">
        <v>455</v>
      </c>
      <c r="K1" s="93" t="s">
        <v>456</v>
      </c>
      <c r="L1" s="93" t="s">
        <v>457</v>
      </c>
      <c r="M1" s="93" t="s">
        <v>458</v>
      </c>
      <c r="N1" s="94" t="s">
        <v>459</v>
      </c>
      <c r="O1" s="94" t="s">
        <v>460</v>
      </c>
      <c r="P1" s="95" t="s">
        <v>461</v>
      </c>
      <c r="Q1" s="95" t="s">
        <v>462</v>
      </c>
      <c r="R1" s="96" t="s">
        <v>463</v>
      </c>
      <c r="S1" s="97" t="s">
        <v>464</v>
      </c>
      <c r="T1" s="96" t="s">
        <v>465</v>
      </c>
      <c r="U1" s="96" t="s">
        <v>466</v>
      </c>
      <c r="V1" s="96" t="s">
        <v>467</v>
      </c>
      <c r="W1" s="96" t="s">
        <v>468</v>
      </c>
      <c r="X1" s="239"/>
      <c r="Y1" s="91" t="s">
        <v>469</v>
      </c>
      <c r="AA1" s="91" t="s">
        <v>470</v>
      </c>
      <c r="AB1" s="320"/>
      <c r="AC1" s="91" t="s">
        <v>300</v>
      </c>
      <c r="AD1" s="320"/>
      <c r="AE1" s="91" t="s">
        <v>301</v>
      </c>
      <c r="AG1" t="s">
        <v>311</v>
      </c>
    </row>
    <row r="2" spans="1:33" x14ac:dyDescent="0.25">
      <c r="A2" t="s">
        <v>227</v>
      </c>
      <c r="B2">
        <v>300000</v>
      </c>
      <c r="D2" t="s">
        <v>471</v>
      </c>
      <c r="F2" t="s">
        <v>7</v>
      </c>
      <c r="H2" s="98" t="s">
        <v>472</v>
      </c>
      <c r="I2" s="99">
        <v>0.65</v>
      </c>
      <c r="K2" s="100" t="s">
        <v>473</v>
      </c>
      <c r="L2" s="101" t="s">
        <v>474</v>
      </c>
      <c r="M2" s="102" t="s">
        <v>475</v>
      </c>
      <c r="N2" s="103">
        <v>11</v>
      </c>
      <c r="O2" s="104" t="s">
        <v>476</v>
      </c>
      <c r="P2" s="105" t="s">
        <v>477</v>
      </c>
      <c r="Q2" s="103" t="s">
        <v>478</v>
      </c>
      <c r="R2" s="105" t="s">
        <v>479</v>
      </c>
      <c r="S2" s="106" t="s">
        <v>7</v>
      </c>
      <c r="T2" s="107">
        <v>0</v>
      </c>
      <c r="U2" s="107">
        <v>0.15</v>
      </c>
      <c r="V2" s="107">
        <v>0.25</v>
      </c>
      <c r="W2" s="107">
        <v>0.35</v>
      </c>
      <c r="X2" s="240"/>
      <c r="Y2" t="s">
        <v>90</v>
      </c>
      <c r="AA2" t="s">
        <v>7</v>
      </c>
      <c r="AC2" t="s">
        <v>480</v>
      </c>
      <c r="AE2" t="s">
        <v>326</v>
      </c>
      <c r="AG2" t="s">
        <v>319</v>
      </c>
    </row>
    <row r="3" spans="1:33" x14ac:dyDescent="0.25">
      <c r="A3" t="s">
        <v>228</v>
      </c>
      <c r="B3">
        <v>50000</v>
      </c>
      <c r="D3" t="s">
        <v>481</v>
      </c>
      <c r="F3" t="s">
        <v>482</v>
      </c>
      <c r="H3" t="s">
        <v>483</v>
      </c>
      <c r="I3" s="99">
        <v>0.8</v>
      </c>
      <c r="K3" s="100" t="s">
        <v>473</v>
      </c>
      <c r="L3" s="101" t="s">
        <v>474</v>
      </c>
      <c r="M3" s="102" t="s">
        <v>475</v>
      </c>
      <c r="N3" s="103">
        <v>12</v>
      </c>
      <c r="O3" s="104" t="s">
        <v>484</v>
      </c>
      <c r="P3" s="105" t="s">
        <v>485</v>
      </c>
      <c r="Q3" s="103">
        <v>213</v>
      </c>
      <c r="R3" s="105" t="s">
        <v>486</v>
      </c>
      <c r="S3" s="106" t="s">
        <v>482</v>
      </c>
      <c r="T3" s="107">
        <v>0</v>
      </c>
      <c r="U3" s="107">
        <v>0</v>
      </c>
      <c r="V3" s="107">
        <v>0</v>
      </c>
      <c r="W3" s="107">
        <v>0</v>
      </c>
      <c r="X3" s="240"/>
      <c r="Y3" t="s">
        <v>92</v>
      </c>
      <c r="AA3" t="s">
        <v>482</v>
      </c>
      <c r="AC3" t="s">
        <v>487</v>
      </c>
      <c r="AE3" t="s">
        <v>328</v>
      </c>
      <c r="AG3" t="s">
        <v>321</v>
      </c>
    </row>
    <row r="4" spans="1:33" x14ac:dyDescent="0.25">
      <c r="A4" t="s">
        <v>488</v>
      </c>
      <c r="D4" t="s">
        <v>489</v>
      </c>
      <c r="H4" t="s">
        <v>490</v>
      </c>
      <c r="I4" s="99">
        <v>0.85</v>
      </c>
      <c r="K4" s="100" t="s">
        <v>491</v>
      </c>
      <c r="L4" s="101" t="s">
        <v>492</v>
      </c>
      <c r="M4" s="102" t="s">
        <v>493</v>
      </c>
      <c r="N4" s="103" t="s">
        <v>491</v>
      </c>
      <c r="O4" s="104" t="s">
        <v>494</v>
      </c>
      <c r="P4" s="105" t="s">
        <v>495</v>
      </c>
      <c r="Q4" s="103">
        <v>195</v>
      </c>
      <c r="R4" s="105" t="s">
        <v>496</v>
      </c>
      <c r="S4" s="106" t="s">
        <v>482</v>
      </c>
      <c r="T4" s="107">
        <v>0.3</v>
      </c>
      <c r="U4" s="107">
        <v>0.3</v>
      </c>
      <c r="V4" s="107">
        <v>0.4</v>
      </c>
      <c r="W4" s="107">
        <v>0.5</v>
      </c>
      <c r="X4" s="240"/>
      <c r="AC4" t="s">
        <v>497</v>
      </c>
      <c r="AE4" t="s">
        <v>498</v>
      </c>
    </row>
    <row r="5" spans="1:33" x14ac:dyDescent="0.25">
      <c r="A5" s="98" t="s">
        <v>499</v>
      </c>
      <c r="H5" t="s">
        <v>500</v>
      </c>
      <c r="I5" s="99">
        <v>0.8</v>
      </c>
      <c r="K5" s="100" t="s">
        <v>491</v>
      </c>
      <c r="L5" s="101" t="s">
        <v>492</v>
      </c>
      <c r="M5" s="102" t="s">
        <v>493</v>
      </c>
      <c r="N5" s="103" t="s">
        <v>491</v>
      </c>
      <c r="O5" s="104" t="s">
        <v>494</v>
      </c>
      <c r="P5" s="105" t="s">
        <v>495</v>
      </c>
      <c r="Q5" s="103" t="s">
        <v>501</v>
      </c>
      <c r="R5" s="105" t="s">
        <v>502</v>
      </c>
      <c r="S5" s="106" t="s">
        <v>482</v>
      </c>
      <c r="T5" s="107">
        <v>0.3</v>
      </c>
      <c r="U5" s="107">
        <v>0.3</v>
      </c>
      <c r="V5" s="107">
        <v>0.4</v>
      </c>
      <c r="W5" s="107">
        <v>0.5</v>
      </c>
      <c r="X5" s="240"/>
      <c r="AC5" t="s">
        <v>503</v>
      </c>
      <c r="AE5" t="s">
        <v>504</v>
      </c>
    </row>
    <row r="6" spans="1:33" x14ac:dyDescent="0.25">
      <c r="A6" t="s">
        <v>505</v>
      </c>
      <c r="H6" t="s">
        <v>506</v>
      </c>
      <c r="I6" s="99">
        <v>1</v>
      </c>
      <c r="K6" s="100" t="s">
        <v>491</v>
      </c>
      <c r="L6" s="101" t="s">
        <v>492</v>
      </c>
      <c r="M6" s="102" t="s">
        <v>493</v>
      </c>
      <c r="N6" s="103" t="s">
        <v>473</v>
      </c>
      <c r="O6" s="104" t="s">
        <v>507</v>
      </c>
      <c r="P6" s="105" t="s">
        <v>508</v>
      </c>
      <c r="Q6" s="103">
        <v>148</v>
      </c>
      <c r="R6" s="105" t="s">
        <v>509</v>
      </c>
      <c r="S6" s="106" t="s">
        <v>482</v>
      </c>
      <c r="T6" s="107">
        <v>0.3</v>
      </c>
      <c r="U6" s="107">
        <v>0.3</v>
      </c>
      <c r="V6" s="107">
        <v>0.4</v>
      </c>
      <c r="W6" s="107">
        <v>0.5</v>
      </c>
      <c r="X6" s="240"/>
      <c r="AC6" t="s">
        <v>510</v>
      </c>
      <c r="AE6" t="s">
        <v>511</v>
      </c>
    </row>
    <row r="7" spans="1:33" x14ac:dyDescent="0.25">
      <c r="H7" t="s">
        <v>512</v>
      </c>
      <c r="I7" s="99">
        <v>0.65</v>
      </c>
      <c r="K7" s="100" t="s">
        <v>491</v>
      </c>
      <c r="L7" s="101" t="s">
        <v>492</v>
      </c>
      <c r="M7" s="102" t="s">
        <v>493</v>
      </c>
      <c r="N7" s="103" t="s">
        <v>513</v>
      </c>
      <c r="O7" s="104" t="s">
        <v>514</v>
      </c>
      <c r="P7" s="105" t="s">
        <v>515</v>
      </c>
      <c r="Q7" s="103">
        <v>149</v>
      </c>
      <c r="R7" s="105" t="s">
        <v>516</v>
      </c>
      <c r="S7" s="106" t="s">
        <v>482</v>
      </c>
      <c r="T7" s="107">
        <v>0.3</v>
      </c>
      <c r="U7" s="107">
        <v>0.3</v>
      </c>
      <c r="V7" s="107">
        <v>0.4</v>
      </c>
      <c r="W7" s="107">
        <v>0.5</v>
      </c>
      <c r="X7" s="240"/>
      <c r="AC7" t="s">
        <v>517</v>
      </c>
      <c r="AE7" t="s">
        <v>518</v>
      </c>
    </row>
    <row r="8" spans="1:33" x14ac:dyDescent="0.25">
      <c r="K8" s="100" t="s">
        <v>473</v>
      </c>
      <c r="L8" s="101" t="s">
        <v>474</v>
      </c>
      <c r="M8" s="102" t="s">
        <v>475</v>
      </c>
      <c r="N8" s="103" t="s">
        <v>519</v>
      </c>
      <c r="O8" s="104" t="s">
        <v>520</v>
      </c>
      <c r="P8" s="105" t="s">
        <v>521</v>
      </c>
      <c r="Q8" s="103" t="s">
        <v>522</v>
      </c>
      <c r="R8" s="105" t="s">
        <v>523</v>
      </c>
      <c r="S8" s="106" t="s">
        <v>7</v>
      </c>
      <c r="T8" s="107">
        <v>0</v>
      </c>
      <c r="U8" s="107">
        <v>0.15</v>
      </c>
      <c r="V8" s="107">
        <v>0.25</v>
      </c>
      <c r="W8" s="107">
        <v>0.35</v>
      </c>
      <c r="X8" s="240"/>
      <c r="AC8" t="s">
        <v>524</v>
      </c>
      <c r="AE8" t="s">
        <v>525</v>
      </c>
    </row>
    <row r="9" spans="1:33" x14ac:dyDescent="0.25">
      <c r="H9" s="108" t="s">
        <v>526</v>
      </c>
      <c r="K9" s="100" t="s">
        <v>491</v>
      </c>
      <c r="L9" s="101" t="s">
        <v>492</v>
      </c>
      <c r="M9" s="102" t="s">
        <v>493</v>
      </c>
      <c r="N9" s="103">
        <v>10</v>
      </c>
      <c r="O9" s="104" t="s">
        <v>527</v>
      </c>
      <c r="P9" s="105" t="s">
        <v>528</v>
      </c>
      <c r="Q9" s="103">
        <v>150</v>
      </c>
      <c r="R9" s="105" t="s">
        <v>529</v>
      </c>
      <c r="S9" s="106" t="s">
        <v>482</v>
      </c>
      <c r="T9" s="107">
        <v>0.3</v>
      </c>
      <c r="U9" s="107">
        <v>0.3</v>
      </c>
      <c r="V9" s="107">
        <v>0.4</v>
      </c>
      <c r="W9" s="107">
        <v>0.5</v>
      </c>
      <c r="X9" s="240"/>
      <c r="AC9" t="s">
        <v>530</v>
      </c>
    </row>
    <row r="10" spans="1:33" x14ac:dyDescent="0.25">
      <c r="K10" s="100" t="s">
        <v>473</v>
      </c>
      <c r="L10" s="101" t="s">
        <v>474</v>
      </c>
      <c r="M10" s="102" t="s">
        <v>475</v>
      </c>
      <c r="N10" s="103" t="s">
        <v>519</v>
      </c>
      <c r="O10" s="104" t="s">
        <v>520</v>
      </c>
      <c r="P10" s="105" t="s">
        <v>521</v>
      </c>
      <c r="Q10" s="103" t="s">
        <v>202</v>
      </c>
      <c r="R10" s="105" t="s">
        <v>531</v>
      </c>
      <c r="S10" s="106" t="s">
        <v>7</v>
      </c>
      <c r="T10" s="107">
        <v>0</v>
      </c>
      <c r="U10" s="107">
        <v>0.15</v>
      </c>
      <c r="V10" s="107">
        <v>0.25</v>
      </c>
      <c r="W10" s="107">
        <v>0.35</v>
      </c>
      <c r="X10" s="240"/>
      <c r="AC10" t="s">
        <v>532</v>
      </c>
    </row>
    <row r="11" spans="1:33" x14ac:dyDescent="0.25">
      <c r="A11" s="98" t="s">
        <v>363</v>
      </c>
      <c r="K11" s="100" t="s">
        <v>473</v>
      </c>
      <c r="L11" s="101" t="s">
        <v>474</v>
      </c>
      <c r="M11" s="102" t="s">
        <v>475</v>
      </c>
      <c r="N11" s="103" t="s">
        <v>533</v>
      </c>
      <c r="O11" s="104" t="s">
        <v>534</v>
      </c>
      <c r="P11" s="105" t="s">
        <v>535</v>
      </c>
      <c r="Q11" s="103" t="s">
        <v>204</v>
      </c>
      <c r="R11" s="105" t="s">
        <v>536</v>
      </c>
      <c r="S11" s="106" t="s">
        <v>7</v>
      </c>
      <c r="T11" s="107">
        <v>0</v>
      </c>
      <c r="U11" s="107">
        <v>0.15</v>
      </c>
      <c r="V11" s="107">
        <v>0.25</v>
      </c>
      <c r="W11" s="107">
        <v>0.3</v>
      </c>
      <c r="X11" s="240"/>
      <c r="AC11" t="s">
        <v>525</v>
      </c>
    </row>
    <row r="12" spans="1:33" x14ac:dyDescent="0.25">
      <c r="K12" s="100" t="s">
        <v>473</v>
      </c>
      <c r="L12" s="101" t="s">
        <v>474</v>
      </c>
      <c r="M12" s="102" t="s">
        <v>475</v>
      </c>
      <c r="N12" s="103">
        <v>11</v>
      </c>
      <c r="O12" s="104" t="s">
        <v>476</v>
      </c>
      <c r="P12" s="105" t="s">
        <v>477</v>
      </c>
      <c r="Q12" s="103" t="s">
        <v>206</v>
      </c>
      <c r="R12" s="105" t="s">
        <v>537</v>
      </c>
      <c r="S12" s="106" t="s">
        <v>7</v>
      </c>
      <c r="T12" s="107">
        <v>0</v>
      </c>
      <c r="U12" s="107">
        <v>0.15</v>
      </c>
      <c r="V12" s="107">
        <v>0.25</v>
      </c>
      <c r="W12" s="107">
        <v>0.35</v>
      </c>
      <c r="X12" s="240"/>
    </row>
    <row r="13" spans="1:33" x14ac:dyDescent="0.25">
      <c r="K13" s="100" t="s">
        <v>491</v>
      </c>
      <c r="L13" s="101" t="s">
        <v>492</v>
      </c>
      <c r="M13" s="102" t="s">
        <v>493</v>
      </c>
      <c r="N13" s="103" t="s">
        <v>538</v>
      </c>
      <c r="O13" s="104" t="s">
        <v>539</v>
      </c>
      <c r="P13" s="105" t="s">
        <v>540</v>
      </c>
      <c r="Q13" s="103">
        <v>151</v>
      </c>
      <c r="R13" s="105" t="s">
        <v>541</v>
      </c>
      <c r="S13" s="106" t="s">
        <v>482</v>
      </c>
      <c r="T13" s="107">
        <v>0.3</v>
      </c>
      <c r="U13" s="107">
        <v>0.3</v>
      </c>
      <c r="V13" s="107">
        <v>0.4</v>
      </c>
      <c r="W13" s="107">
        <v>0.5</v>
      </c>
      <c r="X13" s="240"/>
    </row>
    <row r="14" spans="1:33" x14ac:dyDescent="0.25">
      <c r="K14" s="100" t="s">
        <v>473</v>
      </c>
      <c r="L14" s="101" t="s">
        <v>474</v>
      </c>
      <c r="M14" s="102" t="s">
        <v>475</v>
      </c>
      <c r="N14" s="103">
        <v>11</v>
      </c>
      <c r="O14" s="104" t="s">
        <v>476</v>
      </c>
      <c r="P14" s="105" t="s">
        <v>477</v>
      </c>
      <c r="Q14" s="103" t="s">
        <v>208</v>
      </c>
      <c r="R14" s="105" t="s">
        <v>542</v>
      </c>
      <c r="S14" s="106" t="s">
        <v>7</v>
      </c>
      <c r="T14" s="107">
        <v>0</v>
      </c>
      <c r="U14" s="107">
        <v>0.15</v>
      </c>
      <c r="V14" s="107">
        <v>0.25</v>
      </c>
      <c r="W14" s="107">
        <v>0.35</v>
      </c>
      <c r="X14" s="240"/>
    </row>
    <row r="15" spans="1:33" x14ac:dyDescent="0.25">
      <c r="K15" s="100" t="s">
        <v>473</v>
      </c>
      <c r="L15" s="101" t="s">
        <v>474</v>
      </c>
      <c r="M15" s="102" t="s">
        <v>475</v>
      </c>
      <c r="N15" s="103" t="s">
        <v>533</v>
      </c>
      <c r="O15" s="104" t="s">
        <v>534</v>
      </c>
      <c r="P15" s="105" t="s">
        <v>535</v>
      </c>
      <c r="Q15" s="103" t="s">
        <v>210</v>
      </c>
      <c r="R15" s="105" t="s">
        <v>543</v>
      </c>
      <c r="S15" s="106" t="s">
        <v>482</v>
      </c>
      <c r="T15" s="107">
        <v>0</v>
      </c>
      <c r="U15" s="107">
        <v>0</v>
      </c>
      <c r="V15" s="107">
        <v>0</v>
      </c>
      <c r="W15" s="107">
        <v>0</v>
      </c>
      <c r="X15" s="240"/>
    </row>
    <row r="16" spans="1:33" x14ac:dyDescent="0.25">
      <c r="K16" s="100" t="s">
        <v>491</v>
      </c>
      <c r="L16" s="101" t="s">
        <v>492</v>
      </c>
      <c r="M16" s="102" t="s">
        <v>493</v>
      </c>
      <c r="N16" s="103" t="s">
        <v>513</v>
      </c>
      <c r="O16" s="104" t="s">
        <v>514</v>
      </c>
      <c r="P16" s="105" t="s">
        <v>515</v>
      </c>
      <c r="Q16" s="103" t="s">
        <v>544</v>
      </c>
      <c r="R16" s="105" t="s">
        <v>545</v>
      </c>
      <c r="S16" s="106" t="s">
        <v>482</v>
      </c>
      <c r="T16" s="107">
        <v>0.3</v>
      </c>
      <c r="U16" s="107">
        <v>0.3</v>
      </c>
      <c r="V16" s="107">
        <v>0.4</v>
      </c>
      <c r="W16" s="107">
        <v>0.5</v>
      </c>
      <c r="X16" s="240"/>
    </row>
    <row r="17" spans="11:24" x14ac:dyDescent="0.25">
      <c r="K17" s="100" t="s">
        <v>491</v>
      </c>
      <c r="L17" s="101" t="s">
        <v>492</v>
      </c>
      <c r="M17" s="102" t="s">
        <v>493</v>
      </c>
      <c r="N17" s="103" t="s">
        <v>491</v>
      </c>
      <c r="O17" s="104" t="s">
        <v>494</v>
      </c>
      <c r="P17" s="105" t="s">
        <v>495</v>
      </c>
      <c r="Q17" s="103">
        <v>152</v>
      </c>
      <c r="R17" s="105" t="s">
        <v>546</v>
      </c>
      <c r="S17" s="106" t="s">
        <v>482</v>
      </c>
      <c r="T17" s="107">
        <v>0.3</v>
      </c>
      <c r="U17" s="107">
        <v>0.3</v>
      </c>
      <c r="V17" s="107">
        <v>0.4</v>
      </c>
      <c r="W17" s="107">
        <v>0.5</v>
      </c>
      <c r="X17" s="240"/>
    </row>
    <row r="18" spans="11:24" x14ac:dyDescent="0.25">
      <c r="K18" s="100" t="s">
        <v>491</v>
      </c>
      <c r="L18" s="101" t="s">
        <v>492</v>
      </c>
      <c r="M18" s="102" t="s">
        <v>493</v>
      </c>
      <c r="N18" s="103" t="s">
        <v>538</v>
      </c>
      <c r="O18" s="104" t="s">
        <v>539</v>
      </c>
      <c r="P18" s="105" t="s">
        <v>540</v>
      </c>
      <c r="Q18" s="103" t="s">
        <v>214</v>
      </c>
      <c r="R18" s="105" t="s">
        <v>547</v>
      </c>
      <c r="S18" s="106" t="s">
        <v>482</v>
      </c>
      <c r="T18" s="107">
        <v>0.3</v>
      </c>
      <c r="U18" s="107">
        <v>0.3</v>
      </c>
      <c r="V18" s="107">
        <v>0.4</v>
      </c>
      <c r="W18" s="107">
        <v>0.5</v>
      </c>
      <c r="X18" s="240"/>
    </row>
    <row r="19" spans="11:24" x14ac:dyDescent="0.25">
      <c r="K19" s="100" t="s">
        <v>473</v>
      </c>
      <c r="L19" s="101" t="s">
        <v>474</v>
      </c>
      <c r="M19" s="102" t="s">
        <v>475</v>
      </c>
      <c r="N19" s="103" t="s">
        <v>519</v>
      </c>
      <c r="O19" s="104" t="s">
        <v>520</v>
      </c>
      <c r="P19" s="105" t="s">
        <v>521</v>
      </c>
      <c r="Q19" s="103" t="s">
        <v>216</v>
      </c>
      <c r="R19" s="105" t="s">
        <v>548</v>
      </c>
      <c r="S19" s="106" t="s">
        <v>7</v>
      </c>
      <c r="T19" s="107">
        <v>0</v>
      </c>
      <c r="U19" s="107">
        <v>0.15</v>
      </c>
      <c r="V19" s="107">
        <v>0.25</v>
      </c>
      <c r="W19" s="107">
        <v>0.35</v>
      </c>
      <c r="X19" s="240"/>
    </row>
    <row r="20" spans="11:24" x14ac:dyDescent="0.25">
      <c r="K20" s="100" t="s">
        <v>491</v>
      </c>
      <c r="L20" s="101" t="s">
        <v>492</v>
      </c>
      <c r="M20" s="102" t="s">
        <v>493</v>
      </c>
      <c r="N20" s="103">
        <v>10</v>
      </c>
      <c r="O20" s="104" t="s">
        <v>527</v>
      </c>
      <c r="P20" s="105" t="s">
        <v>528</v>
      </c>
      <c r="Q20" s="103" t="s">
        <v>218</v>
      </c>
      <c r="R20" s="105" t="s">
        <v>549</v>
      </c>
      <c r="S20" s="106" t="s">
        <v>482</v>
      </c>
      <c r="T20" s="107">
        <v>0.3</v>
      </c>
      <c r="U20" s="107">
        <v>0.3</v>
      </c>
      <c r="V20" s="107">
        <v>0.4</v>
      </c>
      <c r="W20" s="107">
        <v>0.5</v>
      </c>
      <c r="X20" s="240"/>
    </row>
    <row r="21" spans="11:24" x14ac:dyDescent="0.25">
      <c r="K21" s="100" t="s">
        <v>473</v>
      </c>
      <c r="L21" s="101" t="s">
        <v>474</v>
      </c>
      <c r="M21" s="102" t="s">
        <v>475</v>
      </c>
      <c r="N21" s="103">
        <v>11</v>
      </c>
      <c r="O21" s="104" t="s">
        <v>476</v>
      </c>
      <c r="P21" s="105" t="s">
        <v>477</v>
      </c>
      <c r="Q21" s="103" t="s">
        <v>220</v>
      </c>
      <c r="R21" s="105" t="s">
        <v>550</v>
      </c>
      <c r="S21" s="106" t="s">
        <v>7</v>
      </c>
      <c r="T21" s="107">
        <v>0</v>
      </c>
      <c r="U21" s="107">
        <v>0.15</v>
      </c>
      <c r="V21" s="107">
        <v>0.25</v>
      </c>
      <c r="W21" s="107">
        <v>0.35</v>
      </c>
      <c r="X21" s="240"/>
    </row>
    <row r="22" spans="11:24" x14ac:dyDescent="0.25">
      <c r="K22" s="100" t="s">
        <v>491</v>
      </c>
      <c r="L22" s="101" t="s">
        <v>492</v>
      </c>
      <c r="M22" s="102" t="s">
        <v>493</v>
      </c>
      <c r="N22" s="103" t="s">
        <v>473</v>
      </c>
      <c r="O22" s="104" t="s">
        <v>507</v>
      </c>
      <c r="P22" s="105" t="s">
        <v>508</v>
      </c>
      <c r="Q22" s="103">
        <v>153</v>
      </c>
      <c r="R22" s="105" t="s">
        <v>551</v>
      </c>
      <c r="S22" s="106" t="s">
        <v>482</v>
      </c>
      <c r="T22" s="107">
        <v>0.3</v>
      </c>
      <c r="U22" s="107">
        <v>0.3</v>
      </c>
      <c r="V22" s="107">
        <v>0.4</v>
      </c>
      <c r="W22" s="107">
        <v>0.5</v>
      </c>
      <c r="X22" s="240"/>
    </row>
    <row r="23" spans="11:24" x14ac:dyDescent="0.25">
      <c r="K23" s="100" t="s">
        <v>491</v>
      </c>
      <c r="L23" s="101" t="s">
        <v>492</v>
      </c>
      <c r="M23" s="102" t="s">
        <v>493</v>
      </c>
      <c r="N23" s="103" t="s">
        <v>473</v>
      </c>
      <c r="O23" s="104" t="s">
        <v>507</v>
      </c>
      <c r="P23" s="105" t="s">
        <v>508</v>
      </c>
      <c r="Q23" s="103">
        <v>196</v>
      </c>
      <c r="R23" s="105" t="s">
        <v>552</v>
      </c>
      <c r="S23" s="106" t="s">
        <v>482</v>
      </c>
      <c r="T23" s="107">
        <v>0.3</v>
      </c>
      <c r="U23" s="107">
        <v>0.3</v>
      </c>
      <c r="V23" s="107">
        <v>0.4</v>
      </c>
      <c r="W23" s="107">
        <v>0.5</v>
      </c>
      <c r="X23" s="240"/>
    </row>
    <row r="24" spans="11:24" x14ac:dyDescent="0.25">
      <c r="K24" s="100" t="s">
        <v>491</v>
      </c>
      <c r="L24" s="101" t="s">
        <v>492</v>
      </c>
      <c r="M24" s="102" t="s">
        <v>493</v>
      </c>
      <c r="N24" s="103" t="s">
        <v>491</v>
      </c>
      <c r="O24" s="104" t="s">
        <v>494</v>
      </c>
      <c r="P24" s="105" t="s">
        <v>495</v>
      </c>
      <c r="Q24" s="103" t="s">
        <v>222</v>
      </c>
      <c r="R24" s="105" t="s">
        <v>553</v>
      </c>
      <c r="S24" s="106" t="s">
        <v>482</v>
      </c>
      <c r="T24" s="107">
        <v>0.3</v>
      </c>
      <c r="U24" s="107">
        <v>0.3</v>
      </c>
      <c r="V24" s="107">
        <v>0.4</v>
      </c>
      <c r="W24" s="107">
        <v>0.5</v>
      </c>
      <c r="X24" s="240"/>
    </row>
    <row r="25" spans="11:24" x14ac:dyDescent="0.25">
      <c r="K25" s="100" t="s">
        <v>491</v>
      </c>
      <c r="L25" s="101" t="s">
        <v>492</v>
      </c>
      <c r="M25" s="102" t="s">
        <v>493</v>
      </c>
      <c r="N25" s="103" t="s">
        <v>554</v>
      </c>
      <c r="O25" s="104" t="s">
        <v>555</v>
      </c>
      <c r="P25" s="105" t="s">
        <v>556</v>
      </c>
      <c r="Q25" s="103" t="s">
        <v>557</v>
      </c>
      <c r="R25" s="105" t="s">
        <v>558</v>
      </c>
      <c r="S25" s="106" t="s">
        <v>482</v>
      </c>
      <c r="T25" s="107">
        <v>0.3</v>
      </c>
      <c r="U25" s="107">
        <v>0.3</v>
      </c>
      <c r="V25" s="107">
        <v>0.4</v>
      </c>
      <c r="W25" s="107">
        <v>0.5</v>
      </c>
      <c r="X25" s="240"/>
    </row>
    <row r="26" spans="11:24" x14ac:dyDescent="0.25">
      <c r="K26" s="100" t="s">
        <v>491</v>
      </c>
      <c r="L26" s="101" t="s">
        <v>492</v>
      </c>
      <c r="M26" s="102" t="s">
        <v>493</v>
      </c>
      <c r="N26" s="103" t="s">
        <v>559</v>
      </c>
      <c r="O26" s="104" t="s">
        <v>560</v>
      </c>
      <c r="P26" s="105" t="s">
        <v>561</v>
      </c>
      <c r="Q26" s="103" t="s">
        <v>562</v>
      </c>
      <c r="R26" s="105" t="s">
        <v>563</v>
      </c>
      <c r="S26" s="106" t="s">
        <v>482</v>
      </c>
      <c r="T26" s="107">
        <v>0.3</v>
      </c>
      <c r="U26" s="107">
        <v>0.3</v>
      </c>
      <c r="V26" s="107">
        <v>0.4</v>
      </c>
      <c r="W26" s="107">
        <v>0.5</v>
      </c>
      <c r="X26" s="240"/>
    </row>
    <row r="27" spans="11:24" x14ac:dyDescent="0.25">
      <c r="K27" s="100" t="s">
        <v>491</v>
      </c>
      <c r="L27" s="101" t="s">
        <v>492</v>
      </c>
      <c r="M27" s="102" t="s">
        <v>493</v>
      </c>
      <c r="N27" s="103" t="s">
        <v>473</v>
      </c>
      <c r="O27" s="104" t="s">
        <v>507</v>
      </c>
      <c r="P27" s="105" t="s">
        <v>508</v>
      </c>
      <c r="Q27" s="103" t="s">
        <v>564</v>
      </c>
      <c r="R27" s="105" t="s">
        <v>565</v>
      </c>
      <c r="S27" s="106" t="s">
        <v>482</v>
      </c>
      <c r="T27" s="107">
        <v>0.3</v>
      </c>
      <c r="U27" s="107">
        <v>0.3</v>
      </c>
      <c r="V27" s="107">
        <v>0.4</v>
      </c>
      <c r="W27" s="107">
        <v>0.5</v>
      </c>
      <c r="X27" s="240"/>
    </row>
    <row r="28" spans="11:24" x14ac:dyDescent="0.25">
      <c r="K28" s="100" t="s">
        <v>473</v>
      </c>
      <c r="L28" s="101" t="s">
        <v>474</v>
      </c>
      <c r="M28" s="102" t="s">
        <v>475</v>
      </c>
      <c r="N28" s="103">
        <v>12</v>
      </c>
      <c r="O28" s="104" t="s">
        <v>484</v>
      </c>
      <c r="P28" s="105" t="s">
        <v>485</v>
      </c>
      <c r="Q28" s="103" t="s">
        <v>566</v>
      </c>
      <c r="R28" s="105" t="s">
        <v>567</v>
      </c>
      <c r="S28" s="106" t="s">
        <v>7</v>
      </c>
      <c r="T28" s="107">
        <v>0</v>
      </c>
      <c r="U28" s="107">
        <v>0.25</v>
      </c>
      <c r="V28" s="107">
        <v>0.5</v>
      </c>
      <c r="W28" s="107">
        <v>0.6</v>
      </c>
      <c r="X28" s="240"/>
    </row>
    <row r="29" spans="11:24" x14ac:dyDescent="0.25">
      <c r="K29" s="100" t="s">
        <v>491</v>
      </c>
      <c r="L29" s="101" t="s">
        <v>492</v>
      </c>
      <c r="M29" s="102" t="s">
        <v>493</v>
      </c>
      <c r="N29" s="103" t="s">
        <v>538</v>
      </c>
      <c r="O29" s="104" t="s">
        <v>539</v>
      </c>
      <c r="P29" s="105" t="s">
        <v>540</v>
      </c>
      <c r="Q29" s="103">
        <v>154</v>
      </c>
      <c r="R29" s="105" t="s">
        <v>568</v>
      </c>
      <c r="S29" s="106" t="s">
        <v>482</v>
      </c>
      <c r="T29" s="107">
        <v>0.3</v>
      </c>
      <c r="U29" s="107">
        <v>0.3</v>
      </c>
      <c r="V29" s="107">
        <v>0.4</v>
      </c>
      <c r="W29" s="107">
        <v>0.5</v>
      </c>
      <c r="X29" s="240"/>
    </row>
    <row r="30" spans="11:24" x14ac:dyDescent="0.25">
      <c r="K30" s="100" t="s">
        <v>473</v>
      </c>
      <c r="L30" s="101" t="s">
        <v>474</v>
      </c>
      <c r="M30" s="102" t="s">
        <v>475</v>
      </c>
      <c r="N30" s="103" t="s">
        <v>533</v>
      </c>
      <c r="O30" s="104" t="s">
        <v>534</v>
      </c>
      <c r="P30" s="105" t="s">
        <v>535</v>
      </c>
      <c r="Q30" s="103" t="s">
        <v>569</v>
      </c>
      <c r="R30" s="105" t="s">
        <v>570</v>
      </c>
      <c r="S30" s="106" t="s">
        <v>7</v>
      </c>
      <c r="T30" s="107">
        <v>0</v>
      </c>
      <c r="U30" s="107">
        <v>0.15</v>
      </c>
      <c r="V30" s="107">
        <v>0.25</v>
      </c>
      <c r="W30" s="107">
        <v>0.3</v>
      </c>
      <c r="X30" s="240"/>
    </row>
    <row r="31" spans="11:24" x14ac:dyDescent="0.25">
      <c r="K31" s="100" t="s">
        <v>491</v>
      </c>
      <c r="L31" s="101" t="s">
        <v>492</v>
      </c>
      <c r="M31" s="102" t="s">
        <v>493</v>
      </c>
      <c r="N31" s="103" t="s">
        <v>538</v>
      </c>
      <c r="O31" s="104" t="s">
        <v>539</v>
      </c>
      <c r="P31" s="105" t="s">
        <v>540</v>
      </c>
      <c r="Q31" s="103">
        <v>155</v>
      </c>
      <c r="R31" s="105" t="s">
        <v>571</v>
      </c>
      <c r="S31" s="106" t="s">
        <v>482</v>
      </c>
      <c r="T31" s="107">
        <v>0.3</v>
      </c>
      <c r="U31" s="107">
        <v>0.3</v>
      </c>
      <c r="V31" s="107">
        <v>0.4</v>
      </c>
      <c r="W31" s="107">
        <v>0.5</v>
      </c>
      <c r="X31" s="240"/>
    </row>
    <row r="32" spans="11:24" x14ac:dyDescent="0.25">
      <c r="K32" s="100" t="s">
        <v>473</v>
      </c>
      <c r="L32" s="101" t="s">
        <v>474</v>
      </c>
      <c r="M32" s="102" t="s">
        <v>475</v>
      </c>
      <c r="N32" s="103" t="s">
        <v>533</v>
      </c>
      <c r="O32" s="104" t="s">
        <v>534</v>
      </c>
      <c r="P32" s="105" t="s">
        <v>535</v>
      </c>
      <c r="Q32" s="103" t="s">
        <v>572</v>
      </c>
      <c r="R32" s="105" t="s">
        <v>573</v>
      </c>
      <c r="S32" s="106" t="s">
        <v>482</v>
      </c>
      <c r="T32" s="107">
        <v>0</v>
      </c>
      <c r="U32" s="107">
        <v>0</v>
      </c>
      <c r="V32" s="107">
        <v>0</v>
      </c>
      <c r="W32" s="107">
        <v>0</v>
      </c>
      <c r="X32" s="240"/>
    </row>
    <row r="33" spans="11:24" x14ac:dyDescent="0.25">
      <c r="K33" s="100" t="s">
        <v>491</v>
      </c>
      <c r="L33" s="101" t="s">
        <v>492</v>
      </c>
      <c r="M33" s="102" t="s">
        <v>493</v>
      </c>
      <c r="N33" s="103" t="s">
        <v>491</v>
      </c>
      <c r="O33" s="104" t="s">
        <v>494</v>
      </c>
      <c r="P33" s="105" t="s">
        <v>495</v>
      </c>
      <c r="Q33" s="103">
        <v>156</v>
      </c>
      <c r="R33" s="105" t="s">
        <v>574</v>
      </c>
      <c r="S33" s="106" t="s">
        <v>482</v>
      </c>
      <c r="T33" s="107">
        <v>0.3</v>
      </c>
      <c r="U33" s="107">
        <v>0.3</v>
      </c>
      <c r="V33" s="107">
        <v>0.4</v>
      </c>
      <c r="W33" s="107">
        <v>0.5</v>
      </c>
      <c r="X33" s="240"/>
    </row>
    <row r="34" spans="11:24" x14ac:dyDescent="0.25">
      <c r="K34" s="100" t="s">
        <v>473</v>
      </c>
      <c r="L34" s="101" t="s">
        <v>474</v>
      </c>
      <c r="M34" s="102" t="s">
        <v>475</v>
      </c>
      <c r="N34" s="103" t="s">
        <v>533</v>
      </c>
      <c r="O34" s="104" t="s">
        <v>534</v>
      </c>
      <c r="P34" s="105" t="s">
        <v>535</v>
      </c>
      <c r="Q34" s="103" t="s">
        <v>575</v>
      </c>
      <c r="R34" s="105" t="s">
        <v>576</v>
      </c>
      <c r="S34" s="106" t="s">
        <v>482</v>
      </c>
      <c r="T34" s="107">
        <v>0</v>
      </c>
      <c r="U34" s="107">
        <v>0</v>
      </c>
      <c r="V34" s="107">
        <v>0</v>
      </c>
      <c r="W34" s="107">
        <v>0</v>
      </c>
      <c r="X34" s="240"/>
    </row>
    <row r="35" spans="11:24" x14ac:dyDescent="0.25">
      <c r="K35" s="100" t="s">
        <v>491</v>
      </c>
      <c r="L35" s="101" t="s">
        <v>492</v>
      </c>
      <c r="M35" s="102" t="s">
        <v>493</v>
      </c>
      <c r="N35" s="103" t="s">
        <v>559</v>
      </c>
      <c r="O35" s="104" t="s">
        <v>560</v>
      </c>
      <c r="P35" s="105" t="s">
        <v>561</v>
      </c>
      <c r="Q35" s="103">
        <v>157</v>
      </c>
      <c r="R35" s="105" t="s">
        <v>577</v>
      </c>
      <c r="S35" s="106" t="s">
        <v>482</v>
      </c>
      <c r="T35" s="107">
        <v>0.3</v>
      </c>
      <c r="U35" s="107">
        <v>0.3</v>
      </c>
      <c r="V35" s="107">
        <v>0.4</v>
      </c>
      <c r="W35" s="107">
        <v>0.5</v>
      </c>
      <c r="X35" s="240"/>
    </row>
    <row r="36" spans="11:24" x14ac:dyDescent="0.25">
      <c r="K36" s="100" t="s">
        <v>473</v>
      </c>
      <c r="L36" s="101" t="s">
        <v>474</v>
      </c>
      <c r="M36" s="102" t="s">
        <v>475</v>
      </c>
      <c r="N36" s="103" t="s">
        <v>533</v>
      </c>
      <c r="O36" s="104" t="s">
        <v>534</v>
      </c>
      <c r="P36" s="105" t="s">
        <v>535</v>
      </c>
      <c r="Q36" s="103" t="s">
        <v>578</v>
      </c>
      <c r="R36" s="105" t="s">
        <v>579</v>
      </c>
      <c r="S36" s="106" t="s">
        <v>482</v>
      </c>
      <c r="T36" s="107">
        <v>0</v>
      </c>
      <c r="U36" s="107">
        <v>0</v>
      </c>
      <c r="V36" s="107">
        <v>0</v>
      </c>
      <c r="W36" s="107">
        <v>0</v>
      </c>
      <c r="X36" s="240"/>
    </row>
    <row r="37" spans="11:24" x14ac:dyDescent="0.25">
      <c r="K37" s="100" t="s">
        <v>491</v>
      </c>
      <c r="L37" s="101" t="s">
        <v>492</v>
      </c>
      <c r="M37" s="102" t="s">
        <v>493</v>
      </c>
      <c r="N37" s="103" t="s">
        <v>473</v>
      </c>
      <c r="O37" s="104" t="s">
        <v>507</v>
      </c>
      <c r="P37" s="105" t="s">
        <v>508</v>
      </c>
      <c r="Q37" s="103" t="s">
        <v>580</v>
      </c>
      <c r="R37" s="105" t="s">
        <v>581</v>
      </c>
      <c r="S37" s="106" t="s">
        <v>482</v>
      </c>
      <c r="T37" s="107">
        <v>0.3</v>
      </c>
      <c r="U37" s="107">
        <v>0.3</v>
      </c>
      <c r="V37" s="107">
        <v>0.4</v>
      </c>
      <c r="W37" s="107">
        <v>0.5</v>
      </c>
      <c r="X37" s="240"/>
    </row>
    <row r="38" spans="11:24" x14ac:dyDescent="0.25">
      <c r="K38" s="100" t="s">
        <v>491</v>
      </c>
      <c r="L38" s="101" t="s">
        <v>492</v>
      </c>
      <c r="M38" s="102" t="s">
        <v>493</v>
      </c>
      <c r="N38" s="103" t="s">
        <v>554</v>
      </c>
      <c r="O38" s="104" t="s">
        <v>555</v>
      </c>
      <c r="P38" s="105" t="s">
        <v>556</v>
      </c>
      <c r="Q38" s="103" t="s">
        <v>582</v>
      </c>
      <c r="R38" s="105" t="s">
        <v>583</v>
      </c>
      <c r="S38" s="106" t="s">
        <v>482</v>
      </c>
      <c r="T38" s="107">
        <v>0.3</v>
      </c>
      <c r="U38" s="107">
        <v>0.3</v>
      </c>
      <c r="V38" s="107">
        <v>0.4</v>
      </c>
      <c r="W38" s="107">
        <v>0.5</v>
      </c>
      <c r="X38" s="240"/>
    </row>
    <row r="39" spans="11:24" x14ac:dyDescent="0.25">
      <c r="K39" s="100" t="s">
        <v>491</v>
      </c>
      <c r="L39" s="101" t="s">
        <v>492</v>
      </c>
      <c r="M39" s="102" t="s">
        <v>493</v>
      </c>
      <c r="N39" s="103" t="s">
        <v>473</v>
      </c>
      <c r="O39" s="104" t="s">
        <v>507</v>
      </c>
      <c r="P39" s="105" t="s">
        <v>508</v>
      </c>
      <c r="Q39" s="103" t="s">
        <v>584</v>
      </c>
      <c r="R39" s="105" t="s">
        <v>585</v>
      </c>
      <c r="S39" s="106" t="s">
        <v>482</v>
      </c>
      <c r="T39" s="107">
        <v>0.3</v>
      </c>
      <c r="U39" s="107">
        <v>0.3</v>
      </c>
      <c r="V39" s="107">
        <v>0.4</v>
      </c>
      <c r="W39" s="107">
        <v>0.5</v>
      </c>
      <c r="X39" s="240"/>
    </row>
    <row r="40" spans="11:24" x14ac:dyDescent="0.25">
      <c r="K40" s="100" t="s">
        <v>473</v>
      </c>
      <c r="L40" s="101" t="s">
        <v>474</v>
      </c>
      <c r="M40" s="102" t="s">
        <v>475</v>
      </c>
      <c r="N40" s="103" t="s">
        <v>519</v>
      </c>
      <c r="O40" s="104" t="s">
        <v>520</v>
      </c>
      <c r="P40" s="105" t="s">
        <v>521</v>
      </c>
      <c r="Q40" s="103" t="s">
        <v>586</v>
      </c>
      <c r="R40" s="105" t="s">
        <v>587</v>
      </c>
      <c r="S40" s="106" t="s">
        <v>7</v>
      </c>
      <c r="T40" s="107">
        <v>0</v>
      </c>
      <c r="U40" s="107">
        <v>0.15</v>
      </c>
      <c r="V40" s="107">
        <v>0.25</v>
      </c>
      <c r="W40" s="107">
        <v>0.35</v>
      </c>
      <c r="X40" s="240"/>
    </row>
    <row r="41" spans="11:24" x14ac:dyDescent="0.25">
      <c r="K41" s="100" t="s">
        <v>491</v>
      </c>
      <c r="L41" s="101" t="s">
        <v>492</v>
      </c>
      <c r="M41" s="102" t="s">
        <v>493</v>
      </c>
      <c r="N41" s="103" t="s">
        <v>473</v>
      </c>
      <c r="O41" s="104" t="s">
        <v>507</v>
      </c>
      <c r="P41" s="105" t="s">
        <v>508</v>
      </c>
      <c r="Q41" s="103" t="s">
        <v>588</v>
      </c>
      <c r="R41" s="105" t="s">
        <v>589</v>
      </c>
      <c r="S41" s="106" t="s">
        <v>482</v>
      </c>
      <c r="T41" s="107">
        <v>0.3</v>
      </c>
      <c r="U41" s="107">
        <v>0.3</v>
      </c>
      <c r="V41" s="107">
        <v>0.4</v>
      </c>
      <c r="W41" s="107">
        <v>0.5</v>
      </c>
      <c r="X41" s="240"/>
    </row>
    <row r="42" spans="11:24" x14ac:dyDescent="0.25">
      <c r="K42" s="100" t="s">
        <v>473</v>
      </c>
      <c r="L42" s="101" t="s">
        <v>474</v>
      </c>
      <c r="M42" s="102" t="s">
        <v>475</v>
      </c>
      <c r="N42" s="103" t="s">
        <v>519</v>
      </c>
      <c r="O42" s="104" t="s">
        <v>520</v>
      </c>
      <c r="P42" s="105" t="s">
        <v>521</v>
      </c>
      <c r="Q42" s="103">
        <v>207</v>
      </c>
      <c r="R42" s="105" t="s">
        <v>590</v>
      </c>
      <c r="S42" s="106" t="s">
        <v>7</v>
      </c>
      <c r="T42" s="107">
        <v>0</v>
      </c>
      <c r="U42" s="107">
        <v>0.15</v>
      </c>
      <c r="V42" s="107">
        <v>0.25</v>
      </c>
      <c r="W42" s="107">
        <v>0.35</v>
      </c>
      <c r="X42" s="240"/>
    </row>
    <row r="43" spans="11:24" x14ac:dyDescent="0.25">
      <c r="K43" s="100" t="s">
        <v>491</v>
      </c>
      <c r="L43" s="101" t="s">
        <v>492</v>
      </c>
      <c r="M43" s="102" t="s">
        <v>493</v>
      </c>
      <c r="N43" s="103" t="s">
        <v>491</v>
      </c>
      <c r="O43" s="104" t="s">
        <v>494</v>
      </c>
      <c r="P43" s="105" t="s">
        <v>495</v>
      </c>
      <c r="Q43" s="103" t="s">
        <v>591</v>
      </c>
      <c r="R43" s="105" t="s">
        <v>592</v>
      </c>
      <c r="S43" s="106" t="s">
        <v>482</v>
      </c>
      <c r="T43" s="107">
        <v>0.3</v>
      </c>
      <c r="U43" s="107">
        <v>0.3</v>
      </c>
      <c r="V43" s="107">
        <v>0.4</v>
      </c>
      <c r="W43" s="107">
        <v>0.5</v>
      </c>
      <c r="X43" s="240"/>
    </row>
    <row r="44" spans="11:24" x14ac:dyDescent="0.25">
      <c r="K44" s="100" t="s">
        <v>491</v>
      </c>
      <c r="L44" s="101" t="s">
        <v>492</v>
      </c>
      <c r="M44" s="102" t="s">
        <v>493</v>
      </c>
      <c r="N44" s="103" t="s">
        <v>538</v>
      </c>
      <c r="O44" s="104" t="s">
        <v>539</v>
      </c>
      <c r="P44" s="105" t="s">
        <v>540</v>
      </c>
      <c r="Q44" s="103" t="s">
        <v>593</v>
      </c>
      <c r="R44" s="105" t="s">
        <v>594</v>
      </c>
      <c r="S44" s="106" t="s">
        <v>482</v>
      </c>
      <c r="T44" s="107">
        <v>0.4</v>
      </c>
      <c r="U44" s="107">
        <v>0.4</v>
      </c>
      <c r="V44" s="107">
        <v>0.5</v>
      </c>
      <c r="W44" s="107">
        <v>0.6</v>
      </c>
      <c r="X44" s="240"/>
    </row>
    <row r="45" spans="11:24" x14ac:dyDescent="0.25">
      <c r="K45" s="100" t="s">
        <v>491</v>
      </c>
      <c r="L45" s="101" t="s">
        <v>492</v>
      </c>
      <c r="M45" s="102" t="s">
        <v>493</v>
      </c>
      <c r="N45" s="103" t="s">
        <v>491</v>
      </c>
      <c r="O45" s="104" t="s">
        <v>494</v>
      </c>
      <c r="P45" s="105" t="s">
        <v>495</v>
      </c>
      <c r="Q45" s="103" t="s">
        <v>595</v>
      </c>
      <c r="R45" s="105" t="s">
        <v>596</v>
      </c>
      <c r="S45" s="106" t="s">
        <v>482</v>
      </c>
      <c r="T45" s="107">
        <v>0.3</v>
      </c>
      <c r="U45" s="107">
        <v>0.3</v>
      </c>
      <c r="V45" s="107">
        <v>0.4</v>
      </c>
      <c r="W45" s="107">
        <v>0.5</v>
      </c>
      <c r="X45" s="240"/>
    </row>
    <row r="46" spans="11:24" x14ac:dyDescent="0.25">
      <c r="K46" s="100" t="s">
        <v>491</v>
      </c>
      <c r="L46" s="101" t="s">
        <v>492</v>
      </c>
      <c r="M46" s="102" t="s">
        <v>493</v>
      </c>
      <c r="N46" s="103" t="s">
        <v>491</v>
      </c>
      <c r="O46" s="104" t="s">
        <v>494</v>
      </c>
      <c r="P46" s="105" t="s">
        <v>495</v>
      </c>
      <c r="Q46" s="103">
        <v>158</v>
      </c>
      <c r="R46" s="105" t="s">
        <v>597</v>
      </c>
      <c r="S46" s="106" t="s">
        <v>482</v>
      </c>
      <c r="T46" s="107">
        <v>0.3</v>
      </c>
      <c r="U46" s="107">
        <v>0.3</v>
      </c>
      <c r="V46" s="107">
        <v>0.4</v>
      </c>
      <c r="W46" s="107">
        <v>0.5</v>
      </c>
      <c r="X46" s="240"/>
    </row>
    <row r="47" spans="11:24" x14ac:dyDescent="0.25">
      <c r="K47" s="100" t="s">
        <v>473</v>
      </c>
      <c r="L47" s="101" t="s">
        <v>474</v>
      </c>
      <c r="M47" s="102" t="s">
        <v>475</v>
      </c>
      <c r="N47" s="103" t="s">
        <v>533</v>
      </c>
      <c r="O47" s="104" t="s">
        <v>534</v>
      </c>
      <c r="P47" s="105" t="s">
        <v>535</v>
      </c>
      <c r="Q47" s="103" t="s">
        <v>598</v>
      </c>
      <c r="R47" s="105" t="s">
        <v>599</v>
      </c>
      <c r="S47" s="106" t="s">
        <v>482</v>
      </c>
      <c r="T47" s="107">
        <v>0</v>
      </c>
      <c r="U47" s="107">
        <v>0</v>
      </c>
      <c r="V47" s="107">
        <v>0</v>
      </c>
      <c r="W47" s="107">
        <v>0</v>
      </c>
      <c r="X47" s="240"/>
    </row>
    <row r="48" spans="11:24" x14ac:dyDescent="0.25">
      <c r="K48" s="100" t="s">
        <v>491</v>
      </c>
      <c r="L48" s="101" t="s">
        <v>492</v>
      </c>
      <c r="M48" s="102" t="s">
        <v>493</v>
      </c>
      <c r="N48" s="103" t="s">
        <v>473</v>
      </c>
      <c r="O48" s="104" t="s">
        <v>507</v>
      </c>
      <c r="P48" s="105" t="s">
        <v>508</v>
      </c>
      <c r="Q48" s="103">
        <v>159</v>
      </c>
      <c r="R48" s="105" t="s">
        <v>600</v>
      </c>
      <c r="S48" s="106" t="s">
        <v>482</v>
      </c>
      <c r="T48" s="107">
        <v>0.3</v>
      </c>
      <c r="U48" s="107">
        <v>0.3</v>
      </c>
      <c r="V48" s="107">
        <v>0.4</v>
      </c>
      <c r="W48" s="107">
        <v>0.5</v>
      </c>
      <c r="X48" s="240"/>
    </row>
    <row r="49" spans="11:24" x14ac:dyDescent="0.25">
      <c r="K49" s="100" t="s">
        <v>491</v>
      </c>
      <c r="L49" s="101" t="s">
        <v>492</v>
      </c>
      <c r="M49" s="102" t="s">
        <v>493</v>
      </c>
      <c r="N49" s="103" t="s">
        <v>473</v>
      </c>
      <c r="O49" s="104" t="s">
        <v>507</v>
      </c>
      <c r="P49" s="105" t="s">
        <v>508</v>
      </c>
      <c r="Q49" s="103">
        <v>160</v>
      </c>
      <c r="R49" s="105" t="s">
        <v>601</v>
      </c>
      <c r="S49" s="106" t="s">
        <v>482</v>
      </c>
      <c r="T49" s="107">
        <v>0.3</v>
      </c>
      <c r="U49" s="107">
        <v>0.3</v>
      </c>
      <c r="V49" s="107">
        <v>0.4</v>
      </c>
      <c r="W49" s="107">
        <v>0.5</v>
      </c>
      <c r="X49" s="240"/>
    </row>
    <row r="50" spans="11:24" x14ac:dyDescent="0.25">
      <c r="K50" s="100" t="s">
        <v>491</v>
      </c>
      <c r="L50" s="101" t="s">
        <v>492</v>
      </c>
      <c r="M50" s="102" t="s">
        <v>493</v>
      </c>
      <c r="N50" s="103" t="s">
        <v>491</v>
      </c>
      <c r="O50" s="104" t="s">
        <v>494</v>
      </c>
      <c r="P50" s="105" t="s">
        <v>495</v>
      </c>
      <c r="Q50" s="103">
        <v>161</v>
      </c>
      <c r="R50" s="105" t="s">
        <v>602</v>
      </c>
      <c r="S50" s="106" t="s">
        <v>482</v>
      </c>
      <c r="T50" s="107">
        <v>0.3</v>
      </c>
      <c r="U50" s="107">
        <v>0.3</v>
      </c>
      <c r="V50" s="107">
        <v>0.4</v>
      </c>
      <c r="W50" s="107">
        <v>0.5</v>
      </c>
      <c r="X50" s="240"/>
    </row>
    <row r="51" spans="11:24" x14ac:dyDescent="0.25">
      <c r="K51" s="100" t="s">
        <v>473</v>
      </c>
      <c r="L51" s="101" t="s">
        <v>474</v>
      </c>
      <c r="M51" s="102" t="s">
        <v>475</v>
      </c>
      <c r="N51" s="103" t="s">
        <v>533</v>
      </c>
      <c r="O51" s="104" t="s">
        <v>534</v>
      </c>
      <c r="P51" s="105" t="s">
        <v>535</v>
      </c>
      <c r="Q51" s="103">
        <v>162</v>
      </c>
      <c r="R51" s="105" t="s">
        <v>603</v>
      </c>
      <c r="S51" s="106" t="s">
        <v>482</v>
      </c>
      <c r="T51" s="107">
        <v>0</v>
      </c>
      <c r="U51" s="107">
        <v>0</v>
      </c>
      <c r="V51" s="107">
        <v>0</v>
      </c>
      <c r="W51" s="107">
        <v>0</v>
      </c>
      <c r="X51" s="240"/>
    </row>
    <row r="52" spans="11:24" x14ac:dyDescent="0.25">
      <c r="K52" s="100" t="s">
        <v>491</v>
      </c>
      <c r="L52" s="101" t="s">
        <v>492</v>
      </c>
      <c r="M52" s="102" t="s">
        <v>493</v>
      </c>
      <c r="N52" s="103" t="s">
        <v>604</v>
      </c>
      <c r="O52" s="104" t="s">
        <v>605</v>
      </c>
      <c r="P52" s="105" t="s">
        <v>606</v>
      </c>
      <c r="Q52" s="103" t="s">
        <v>607</v>
      </c>
      <c r="R52" s="105" t="s">
        <v>608</v>
      </c>
      <c r="S52" s="106" t="s">
        <v>482</v>
      </c>
      <c r="T52" s="107">
        <v>0.4</v>
      </c>
      <c r="U52" s="107">
        <v>0.4</v>
      </c>
      <c r="V52" s="107">
        <v>0.5</v>
      </c>
      <c r="W52" s="107">
        <v>0.6</v>
      </c>
      <c r="X52" s="240"/>
    </row>
    <row r="53" spans="11:24" x14ac:dyDescent="0.25">
      <c r="K53" s="100" t="s">
        <v>473</v>
      </c>
      <c r="L53" s="101" t="s">
        <v>474</v>
      </c>
      <c r="M53" s="102" t="s">
        <v>475</v>
      </c>
      <c r="N53" s="103">
        <v>12</v>
      </c>
      <c r="O53" s="104" t="s">
        <v>484</v>
      </c>
      <c r="P53" s="105" t="s">
        <v>485</v>
      </c>
      <c r="Q53" s="103" t="s">
        <v>609</v>
      </c>
      <c r="R53" s="105" t="s">
        <v>610</v>
      </c>
      <c r="S53" s="106" t="s">
        <v>7</v>
      </c>
      <c r="T53" s="107">
        <v>0</v>
      </c>
      <c r="U53" s="107">
        <v>0.25</v>
      </c>
      <c r="V53" s="107">
        <v>0.5</v>
      </c>
      <c r="W53" s="107">
        <v>0.6</v>
      </c>
      <c r="X53" s="240"/>
    </row>
    <row r="54" spans="11:24" x14ac:dyDescent="0.25">
      <c r="K54" s="100" t="s">
        <v>473</v>
      </c>
      <c r="L54" s="101" t="s">
        <v>474</v>
      </c>
      <c r="M54" s="102" t="s">
        <v>475</v>
      </c>
      <c r="N54" s="103">
        <v>11</v>
      </c>
      <c r="O54" s="104" t="s">
        <v>476</v>
      </c>
      <c r="P54" s="105" t="s">
        <v>477</v>
      </c>
      <c r="Q54" s="103" t="s">
        <v>611</v>
      </c>
      <c r="R54" s="105" t="s">
        <v>612</v>
      </c>
      <c r="S54" s="106" t="s">
        <v>7</v>
      </c>
      <c r="T54" s="107">
        <v>0</v>
      </c>
      <c r="U54" s="107">
        <v>0.15</v>
      </c>
      <c r="V54" s="107">
        <v>0.25</v>
      </c>
      <c r="W54" s="107">
        <v>0.35</v>
      </c>
      <c r="X54" s="240"/>
    </row>
    <row r="55" spans="11:24" x14ac:dyDescent="0.25">
      <c r="K55" s="100" t="s">
        <v>473</v>
      </c>
      <c r="L55" s="101" t="s">
        <v>474</v>
      </c>
      <c r="M55" s="102" t="s">
        <v>475</v>
      </c>
      <c r="N55" s="103" t="s">
        <v>533</v>
      </c>
      <c r="O55" s="104" t="s">
        <v>534</v>
      </c>
      <c r="P55" s="105" t="s">
        <v>535</v>
      </c>
      <c r="Q55" s="103" t="s">
        <v>613</v>
      </c>
      <c r="R55" s="105" t="s">
        <v>614</v>
      </c>
      <c r="S55" s="106" t="s">
        <v>7</v>
      </c>
      <c r="T55" s="107">
        <v>0</v>
      </c>
      <c r="U55" s="107">
        <v>0.15</v>
      </c>
      <c r="V55" s="107">
        <v>0.25</v>
      </c>
      <c r="W55" s="107">
        <v>0.3</v>
      </c>
      <c r="X55" s="240"/>
    </row>
    <row r="56" spans="11:24" x14ac:dyDescent="0.25">
      <c r="K56" s="100" t="s">
        <v>491</v>
      </c>
      <c r="L56" s="101" t="s">
        <v>492</v>
      </c>
      <c r="M56" s="102" t="s">
        <v>493</v>
      </c>
      <c r="N56" s="103">
        <v>10</v>
      </c>
      <c r="O56" s="104" t="s">
        <v>527</v>
      </c>
      <c r="P56" s="105" t="s">
        <v>528</v>
      </c>
      <c r="Q56" s="103" t="s">
        <v>615</v>
      </c>
      <c r="R56" s="105" t="s">
        <v>616</v>
      </c>
      <c r="S56" s="106" t="s">
        <v>482</v>
      </c>
      <c r="T56" s="107">
        <v>0.3</v>
      </c>
      <c r="U56" s="107">
        <v>0.3</v>
      </c>
      <c r="V56" s="107">
        <v>0.4</v>
      </c>
      <c r="W56" s="107">
        <v>0.5</v>
      </c>
      <c r="X56" s="240"/>
    </row>
    <row r="57" spans="11:24" x14ac:dyDescent="0.25">
      <c r="K57" s="100" t="s">
        <v>473</v>
      </c>
      <c r="L57" s="101" t="s">
        <v>474</v>
      </c>
      <c r="M57" s="102" t="s">
        <v>475</v>
      </c>
      <c r="N57" s="103" t="s">
        <v>533</v>
      </c>
      <c r="O57" s="104" t="s">
        <v>534</v>
      </c>
      <c r="P57" s="105" t="s">
        <v>535</v>
      </c>
      <c r="Q57" s="103" t="s">
        <v>617</v>
      </c>
      <c r="R57" s="105" t="s">
        <v>618</v>
      </c>
      <c r="S57" s="106" t="s">
        <v>482</v>
      </c>
      <c r="T57" s="107">
        <v>0</v>
      </c>
      <c r="U57" s="107">
        <v>0</v>
      </c>
      <c r="V57" s="107">
        <v>0</v>
      </c>
      <c r="W57" s="107">
        <v>0</v>
      </c>
      <c r="X57" s="240"/>
    </row>
    <row r="58" spans="11:24" x14ac:dyDescent="0.25">
      <c r="K58" s="100" t="s">
        <v>473</v>
      </c>
      <c r="L58" s="101" t="s">
        <v>474</v>
      </c>
      <c r="M58" s="102" t="s">
        <v>475</v>
      </c>
      <c r="N58" s="103">
        <v>12</v>
      </c>
      <c r="O58" s="104" t="s">
        <v>484</v>
      </c>
      <c r="P58" s="105" t="s">
        <v>485</v>
      </c>
      <c r="Q58" s="103" t="s">
        <v>619</v>
      </c>
      <c r="R58" s="105" t="s">
        <v>620</v>
      </c>
      <c r="S58" s="106" t="s">
        <v>7</v>
      </c>
      <c r="T58" s="107">
        <v>0</v>
      </c>
      <c r="U58" s="107">
        <v>0.25</v>
      </c>
      <c r="V58" s="107">
        <v>0.5</v>
      </c>
      <c r="W58" s="107">
        <v>0.6</v>
      </c>
      <c r="X58" s="240"/>
    </row>
    <row r="59" spans="11:24" x14ac:dyDescent="0.25">
      <c r="K59" s="100" t="s">
        <v>473</v>
      </c>
      <c r="L59" s="101" t="s">
        <v>474</v>
      </c>
      <c r="M59" s="102" t="s">
        <v>475</v>
      </c>
      <c r="N59" s="103" t="s">
        <v>519</v>
      </c>
      <c r="O59" s="104" t="s">
        <v>520</v>
      </c>
      <c r="P59" s="105" t="s">
        <v>521</v>
      </c>
      <c r="Q59" s="103" t="s">
        <v>621</v>
      </c>
      <c r="R59" s="105" t="s">
        <v>622</v>
      </c>
      <c r="S59" s="106" t="s">
        <v>7</v>
      </c>
      <c r="T59" s="107">
        <v>0</v>
      </c>
      <c r="U59" s="107">
        <v>0.15</v>
      </c>
      <c r="V59" s="107">
        <v>0.25</v>
      </c>
      <c r="W59" s="107">
        <v>0.35</v>
      </c>
      <c r="X59" s="240"/>
    </row>
    <row r="60" spans="11:24" x14ac:dyDescent="0.25">
      <c r="K60" s="100" t="s">
        <v>473</v>
      </c>
      <c r="L60" s="101" t="s">
        <v>474</v>
      </c>
      <c r="M60" s="102" t="s">
        <v>475</v>
      </c>
      <c r="N60" s="103" t="s">
        <v>519</v>
      </c>
      <c r="O60" s="104" t="s">
        <v>520</v>
      </c>
      <c r="P60" s="105" t="s">
        <v>521</v>
      </c>
      <c r="Q60" s="103">
        <v>163</v>
      </c>
      <c r="R60" s="105" t="s">
        <v>623</v>
      </c>
      <c r="S60" s="106" t="s">
        <v>7</v>
      </c>
      <c r="T60" s="107">
        <v>0</v>
      </c>
      <c r="U60" s="107">
        <v>0.15</v>
      </c>
      <c r="V60" s="107">
        <v>0.25</v>
      </c>
      <c r="W60" s="107">
        <v>0.35</v>
      </c>
      <c r="X60" s="240"/>
    </row>
    <row r="61" spans="11:24" x14ac:dyDescent="0.25">
      <c r="K61" s="100" t="s">
        <v>491</v>
      </c>
      <c r="L61" s="101" t="s">
        <v>492</v>
      </c>
      <c r="M61" s="102" t="s">
        <v>493</v>
      </c>
      <c r="N61" s="103" t="s">
        <v>473</v>
      </c>
      <c r="O61" s="104" t="s">
        <v>507</v>
      </c>
      <c r="P61" s="105" t="s">
        <v>508</v>
      </c>
      <c r="Q61" s="103" t="s">
        <v>624</v>
      </c>
      <c r="R61" s="105" t="s">
        <v>625</v>
      </c>
      <c r="S61" s="106" t="s">
        <v>482</v>
      </c>
      <c r="T61" s="107">
        <v>0.3</v>
      </c>
      <c r="U61" s="107">
        <v>0.3</v>
      </c>
      <c r="V61" s="107">
        <v>0.4</v>
      </c>
      <c r="W61" s="107">
        <v>0.5</v>
      </c>
      <c r="X61" s="240"/>
    </row>
    <row r="62" spans="11:24" x14ac:dyDescent="0.25">
      <c r="K62" s="100" t="s">
        <v>473</v>
      </c>
      <c r="L62" s="101" t="s">
        <v>474</v>
      </c>
      <c r="M62" s="102" t="s">
        <v>475</v>
      </c>
      <c r="N62" s="103" t="s">
        <v>533</v>
      </c>
      <c r="O62" s="104" t="s">
        <v>534</v>
      </c>
      <c r="P62" s="105" t="s">
        <v>535</v>
      </c>
      <c r="Q62" s="103" t="s">
        <v>626</v>
      </c>
      <c r="R62" s="105" t="s">
        <v>627</v>
      </c>
      <c r="S62" s="106" t="s">
        <v>482</v>
      </c>
      <c r="T62" s="107">
        <v>0</v>
      </c>
      <c r="U62" s="107">
        <v>0</v>
      </c>
      <c r="V62" s="107">
        <v>0</v>
      </c>
      <c r="W62" s="107">
        <v>0</v>
      </c>
      <c r="X62" s="240"/>
    </row>
    <row r="63" spans="11:24" x14ac:dyDescent="0.25">
      <c r="K63" s="100" t="s">
        <v>473</v>
      </c>
      <c r="L63" s="101" t="s">
        <v>474</v>
      </c>
      <c r="M63" s="102" t="s">
        <v>475</v>
      </c>
      <c r="N63" s="103">
        <v>11</v>
      </c>
      <c r="O63" s="104" t="s">
        <v>476</v>
      </c>
      <c r="P63" s="105" t="s">
        <v>477</v>
      </c>
      <c r="Q63" s="103" t="s">
        <v>628</v>
      </c>
      <c r="R63" s="105" t="s">
        <v>629</v>
      </c>
      <c r="S63" s="106" t="s">
        <v>7</v>
      </c>
      <c r="T63" s="107">
        <v>0</v>
      </c>
      <c r="U63" s="107">
        <v>0.15</v>
      </c>
      <c r="V63" s="107">
        <v>0.25</v>
      </c>
      <c r="W63" s="107">
        <v>0.35</v>
      </c>
      <c r="X63" s="240"/>
    </row>
    <row r="64" spans="11:24" x14ac:dyDescent="0.25">
      <c r="K64" s="100" t="s">
        <v>491</v>
      </c>
      <c r="L64" s="101" t="s">
        <v>492</v>
      </c>
      <c r="M64" s="102" t="s">
        <v>493</v>
      </c>
      <c r="N64" s="103" t="s">
        <v>473</v>
      </c>
      <c r="O64" s="104" t="s">
        <v>507</v>
      </c>
      <c r="P64" s="105" t="s">
        <v>508</v>
      </c>
      <c r="Q64" s="103" t="s">
        <v>630</v>
      </c>
      <c r="R64" s="105" t="s">
        <v>631</v>
      </c>
      <c r="S64" s="106" t="s">
        <v>482</v>
      </c>
      <c r="T64" s="107">
        <v>0.3</v>
      </c>
      <c r="U64" s="107">
        <v>0.3</v>
      </c>
      <c r="V64" s="107">
        <v>0.4</v>
      </c>
      <c r="W64" s="107">
        <v>0.5</v>
      </c>
      <c r="X64" s="240"/>
    </row>
    <row r="65" spans="11:24" x14ac:dyDescent="0.25">
      <c r="K65" s="100" t="s">
        <v>473</v>
      </c>
      <c r="L65" s="101" t="s">
        <v>474</v>
      </c>
      <c r="M65" s="102" t="s">
        <v>475</v>
      </c>
      <c r="N65" s="103">
        <v>11</v>
      </c>
      <c r="O65" s="104" t="s">
        <v>476</v>
      </c>
      <c r="P65" s="105" t="s">
        <v>477</v>
      </c>
      <c r="Q65" s="103" t="s">
        <v>632</v>
      </c>
      <c r="R65" s="105" t="s">
        <v>633</v>
      </c>
      <c r="S65" s="106" t="s">
        <v>7</v>
      </c>
      <c r="T65" s="107">
        <v>0</v>
      </c>
      <c r="U65" s="107">
        <v>0.15</v>
      </c>
      <c r="V65" s="107">
        <v>0.25</v>
      </c>
      <c r="W65" s="107">
        <v>0.35</v>
      </c>
      <c r="X65" s="240"/>
    </row>
    <row r="66" spans="11:24" x14ac:dyDescent="0.25">
      <c r="K66" s="100" t="s">
        <v>491</v>
      </c>
      <c r="L66" s="101" t="s">
        <v>492</v>
      </c>
      <c r="M66" s="102" t="s">
        <v>493</v>
      </c>
      <c r="N66" s="103" t="s">
        <v>491</v>
      </c>
      <c r="O66" s="104" t="s">
        <v>494</v>
      </c>
      <c r="P66" s="105" t="s">
        <v>495</v>
      </c>
      <c r="Q66" s="103" t="s">
        <v>634</v>
      </c>
      <c r="R66" s="105" t="s">
        <v>635</v>
      </c>
      <c r="S66" s="106" t="s">
        <v>482</v>
      </c>
      <c r="T66" s="107">
        <v>0.3</v>
      </c>
      <c r="U66" s="107">
        <v>0.3</v>
      </c>
      <c r="V66" s="107">
        <v>0.4</v>
      </c>
      <c r="W66" s="107">
        <v>0.5</v>
      </c>
      <c r="X66" s="240"/>
    </row>
    <row r="67" spans="11:24" x14ac:dyDescent="0.25">
      <c r="K67" s="100" t="s">
        <v>491</v>
      </c>
      <c r="L67" s="101" t="s">
        <v>492</v>
      </c>
      <c r="M67" s="102" t="s">
        <v>493</v>
      </c>
      <c r="N67" s="103" t="s">
        <v>559</v>
      </c>
      <c r="O67" s="104" t="s">
        <v>560</v>
      </c>
      <c r="P67" s="105" t="s">
        <v>561</v>
      </c>
      <c r="Q67" s="103" t="s">
        <v>636</v>
      </c>
      <c r="R67" s="105" t="s">
        <v>637</v>
      </c>
      <c r="S67" s="106" t="s">
        <v>482</v>
      </c>
      <c r="T67" s="107">
        <v>0.3</v>
      </c>
      <c r="U67" s="107">
        <v>0.3</v>
      </c>
      <c r="V67" s="107">
        <v>0.4</v>
      </c>
      <c r="W67" s="107">
        <v>0.5</v>
      </c>
      <c r="X67" s="240"/>
    </row>
    <row r="68" spans="11:24" x14ac:dyDescent="0.25">
      <c r="K68" s="100" t="s">
        <v>473</v>
      </c>
      <c r="L68" s="101" t="s">
        <v>474</v>
      </c>
      <c r="M68" s="102" t="s">
        <v>475</v>
      </c>
      <c r="N68" s="103">
        <v>12</v>
      </c>
      <c r="O68" s="104" t="s">
        <v>484</v>
      </c>
      <c r="P68" s="105" t="s">
        <v>485</v>
      </c>
      <c r="Q68" s="103" t="s">
        <v>638</v>
      </c>
      <c r="R68" s="105" t="s">
        <v>639</v>
      </c>
      <c r="S68" s="106" t="s">
        <v>7</v>
      </c>
      <c r="T68" s="107">
        <v>0</v>
      </c>
      <c r="U68" s="107">
        <v>0.25</v>
      </c>
      <c r="V68" s="107">
        <v>0.5</v>
      </c>
      <c r="W68" s="107">
        <v>0.6</v>
      </c>
      <c r="X68" s="240"/>
    </row>
    <row r="69" spans="11:24" x14ac:dyDescent="0.25">
      <c r="K69" s="100" t="s">
        <v>473</v>
      </c>
      <c r="L69" s="101" t="s">
        <v>474</v>
      </c>
      <c r="M69" s="102" t="s">
        <v>475</v>
      </c>
      <c r="N69" s="103" t="s">
        <v>533</v>
      </c>
      <c r="O69" s="104" t="s">
        <v>534</v>
      </c>
      <c r="P69" s="105" t="s">
        <v>535</v>
      </c>
      <c r="Q69" s="103">
        <v>164</v>
      </c>
      <c r="R69" s="105" t="s">
        <v>640</v>
      </c>
      <c r="S69" s="106" t="s">
        <v>482</v>
      </c>
      <c r="T69" s="107">
        <v>0</v>
      </c>
      <c r="U69" s="107">
        <v>0</v>
      </c>
      <c r="V69" s="107">
        <v>0</v>
      </c>
      <c r="W69" s="107">
        <v>0</v>
      </c>
      <c r="X69" s="240"/>
    </row>
    <row r="70" spans="11:24" x14ac:dyDescent="0.25">
      <c r="K70" s="100" t="s">
        <v>473</v>
      </c>
      <c r="L70" s="101" t="s">
        <v>474</v>
      </c>
      <c r="M70" s="102" t="s">
        <v>475</v>
      </c>
      <c r="N70" s="103">
        <v>12</v>
      </c>
      <c r="O70" s="104" t="s">
        <v>484</v>
      </c>
      <c r="P70" s="105" t="s">
        <v>485</v>
      </c>
      <c r="Q70" s="103" t="s">
        <v>641</v>
      </c>
      <c r="R70" s="105" t="s">
        <v>642</v>
      </c>
      <c r="S70" s="106" t="s">
        <v>482</v>
      </c>
      <c r="T70" s="107">
        <v>0</v>
      </c>
      <c r="U70" s="107">
        <v>0</v>
      </c>
      <c r="V70" s="107">
        <v>0</v>
      </c>
      <c r="W70" s="107">
        <v>0</v>
      </c>
      <c r="X70" s="240"/>
    </row>
    <row r="71" spans="11:24" x14ac:dyDescent="0.25">
      <c r="K71" s="100" t="s">
        <v>491</v>
      </c>
      <c r="L71" s="101" t="s">
        <v>492</v>
      </c>
      <c r="M71" s="102" t="s">
        <v>493</v>
      </c>
      <c r="N71" s="103" t="s">
        <v>513</v>
      </c>
      <c r="O71" s="104" t="s">
        <v>514</v>
      </c>
      <c r="P71" s="105" t="s">
        <v>515</v>
      </c>
      <c r="Q71" s="103">
        <v>197</v>
      </c>
      <c r="R71" s="105" t="s">
        <v>643</v>
      </c>
      <c r="S71" s="106" t="s">
        <v>482</v>
      </c>
      <c r="T71" s="107">
        <v>0.3</v>
      </c>
      <c r="U71" s="107">
        <v>0.3</v>
      </c>
      <c r="V71" s="107">
        <v>0.4</v>
      </c>
      <c r="W71" s="107">
        <v>0.5</v>
      </c>
      <c r="X71" s="240"/>
    </row>
    <row r="72" spans="11:24" x14ac:dyDescent="0.25">
      <c r="K72" s="100" t="s">
        <v>491</v>
      </c>
      <c r="L72" s="101" t="s">
        <v>492</v>
      </c>
      <c r="M72" s="102" t="s">
        <v>493</v>
      </c>
      <c r="N72" s="103" t="s">
        <v>559</v>
      </c>
      <c r="O72" s="104" t="s">
        <v>560</v>
      </c>
      <c r="P72" s="105" t="s">
        <v>561</v>
      </c>
      <c r="Q72" s="103">
        <v>165</v>
      </c>
      <c r="R72" s="105" t="s">
        <v>644</v>
      </c>
      <c r="S72" s="106" t="s">
        <v>482</v>
      </c>
      <c r="T72" s="107">
        <v>0.3</v>
      </c>
      <c r="U72" s="107">
        <v>0.3</v>
      </c>
      <c r="V72" s="107">
        <v>0.4</v>
      </c>
      <c r="W72" s="107">
        <v>0.5</v>
      </c>
      <c r="X72" s="240"/>
    </row>
    <row r="73" spans="11:24" x14ac:dyDescent="0.25">
      <c r="K73" s="100" t="s">
        <v>491</v>
      </c>
      <c r="L73" s="101" t="s">
        <v>492</v>
      </c>
      <c r="M73" s="102" t="s">
        <v>493</v>
      </c>
      <c r="N73" s="103" t="s">
        <v>538</v>
      </c>
      <c r="O73" s="104" t="s">
        <v>539</v>
      </c>
      <c r="P73" s="105" t="s">
        <v>540</v>
      </c>
      <c r="Q73" s="103" t="s">
        <v>645</v>
      </c>
      <c r="R73" s="105" t="s">
        <v>646</v>
      </c>
      <c r="S73" s="106" t="s">
        <v>482</v>
      </c>
      <c r="T73" s="107">
        <v>0.3</v>
      </c>
      <c r="U73" s="107">
        <v>0.3</v>
      </c>
      <c r="V73" s="107">
        <v>0.4</v>
      </c>
      <c r="W73" s="107">
        <v>0.5</v>
      </c>
      <c r="X73" s="240"/>
    </row>
    <row r="74" spans="11:24" x14ac:dyDescent="0.25">
      <c r="K74" s="100" t="s">
        <v>473</v>
      </c>
      <c r="L74" s="101" t="s">
        <v>474</v>
      </c>
      <c r="M74" s="102" t="s">
        <v>475</v>
      </c>
      <c r="N74" s="103" t="s">
        <v>519</v>
      </c>
      <c r="O74" s="104" t="s">
        <v>520</v>
      </c>
      <c r="P74" s="105" t="s">
        <v>521</v>
      </c>
      <c r="Q74" s="103" t="s">
        <v>647</v>
      </c>
      <c r="R74" s="105" t="s">
        <v>648</v>
      </c>
      <c r="S74" s="106" t="s">
        <v>7</v>
      </c>
      <c r="T74" s="107">
        <v>0</v>
      </c>
      <c r="U74" s="107">
        <v>0</v>
      </c>
      <c r="V74" s="107">
        <v>0</v>
      </c>
      <c r="W74" s="107">
        <v>0</v>
      </c>
      <c r="X74" s="240"/>
    </row>
    <row r="75" spans="11:24" x14ac:dyDescent="0.25">
      <c r="K75" s="100" t="s">
        <v>473</v>
      </c>
      <c r="L75" s="101" t="s">
        <v>474</v>
      </c>
      <c r="M75" s="102" t="s">
        <v>475</v>
      </c>
      <c r="N75" s="103" t="s">
        <v>519</v>
      </c>
      <c r="O75" s="104" t="s">
        <v>520</v>
      </c>
      <c r="P75" s="105" t="s">
        <v>521</v>
      </c>
      <c r="Q75" s="103" t="s">
        <v>649</v>
      </c>
      <c r="R75" s="105" t="s">
        <v>650</v>
      </c>
      <c r="S75" s="106" t="s">
        <v>7</v>
      </c>
      <c r="T75" s="107">
        <v>0</v>
      </c>
      <c r="U75" s="107">
        <v>0.15</v>
      </c>
      <c r="V75" s="107">
        <v>0.25</v>
      </c>
      <c r="W75" s="107">
        <v>0.35</v>
      </c>
      <c r="X75" s="240"/>
    </row>
    <row r="76" spans="11:24" x14ac:dyDescent="0.25">
      <c r="K76" s="100" t="s">
        <v>491</v>
      </c>
      <c r="L76" s="101" t="s">
        <v>492</v>
      </c>
      <c r="M76" s="102" t="s">
        <v>493</v>
      </c>
      <c r="N76" s="103" t="s">
        <v>491</v>
      </c>
      <c r="O76" s="104" t="s">
        <v>494</v>
      </c>
      <c r="P76" s="105" t="s">
        <v>495</v>
      </c>
      <c r="Q76" s="103">
        <v>166</v>
      </c>
      <c r="R76" s="105" t="s">
        <v>651</v>
      </c>
      <c r="S76" s="106" t="s">
        <v>482</v>
      </c>
      <c r="T76" s="107">
        <v>0.3</v>
      </c>
      <c r="U76" s="107">
        <v>0.3</v>
      </c>
      <c r="V76" s="107">
        <v>0.4</v>
      </c>
      <c r="W76" s="107">
        <v>0.5</v>
      </c>
      <c r="X76" s="240"/>
    </row>
    <row r="77" spans="11:24" x14ac:dyDescent="0.25">
      <c r="K77" s="100" t="s">
        <v>491</v>
      </c>
      <c r="L77" s="101" t="s">
        <v>492</v>
      </c>
      <c r="M77" s="102" t="s">
        <v>493</v>
      </c>
      <c r="N77" s="103" t="s">
        <v>513</v>
      </c>
      <c r="O77" s="104" t="s">
        <v>514</v>
      </c>
      <c r="P77" s="105" t="s">
        <v>515</v>
      </c>
      <c r="Q77" s="103" t="s">
        <v>652</v>
      </c>
      <c r="R77" s="105" t="s">
        <v>653</v>
      </c>
      <c r="S77" s="106" t="s">
        <v>482</v>
      </c>
      <c r="T77" s="107">
        <v>0.3</v>
      </c>
      <c r="U77" s="107">
        <v>0.3</v>
      </c>
      <c r="V77" s="107">
        <v>0.4</v>
      </c>
      <c r="W77" s="107">
        <v>0.5</v>
      </c>
      <c r="X77" s="240"/>
    </row>
    <row r="78" spans="11:24" x14ac:dyDescent="0.25">
      <c r="K78" s="100" t="s">
        <v>491</v>
      </c>
      <c r="L78" s="101" t="s">
        <v>492</v>
      </c>
      <c r="M78" s="102" t="s">
        <v>493</v>
      </c>
      <c r="N78" s="103" t="s">
        <v>473</v>
      </c>
      <c r="O78" s="104" t="s">
        <v>507</v>
      </c>
      <c r="P78" s="105" t="s">
        <v>508</v>
      </c>
      <c r="Q78" s="103" t="s">
        <v>654</v>
      </c>
      <c r="R78" s="105" t="s">
        <v>655</v>
      </c>
      <c r="S78" s="106" t="s">
        <v>482</v>
      </c>
      <c r="T78" s="107">
        <v>0.3</v>
      </c>
      <c r="U78" s="107">
        <v>0.3</v>
      </c>
      <c r="V78" s="107">
        <v>0.4</v>
      </c>
      <c r="W78" s="107">
        <v>0.5</v>
      </c>
      <c r="X78" s="240"/>
    </row>
    <row r="79" spans="11:24" x14ac:dyDescent="0.25">
      <c r="K79" s="100" t="s">
        <v>491</v>
      </c>
      <c r="L79" s="101" t="s">
        <v>492</v>
      </c>
      <c r="M79" s="102" t="s">
        <v>493</v>
      </c>
      <c r="N79" s="103" t="s">
        <v>491</v>
      </c>
      <c r="O79" s="104" t="s">
        <v>494</v>
      </c>
      <c r="P79" s="105" t="s">
        <v>495</v>
      </c>
      <c r="Q79" s="103" t="s">
        <v>656</v>
      </c>
      <c r="R79" s="105" t="s">
        <v>657</v>
      </c>
      <c r="S79" s="106" t="s">
        <v>482</v>
      </c>
      <c r="T79" s="107">
        <v>0.3</v>
      </c>
      <c r="U79" s="107">
        <v>0.3</v>
      </c>
      <c r="V79" s="107">
        <v>0.4</v>
      </c>
      <c r="W79" s="107">
        <v>0.5</v>
      </c>
      <c r="X79" s="240"/>
    </row>
    <row r="80" spans="11:24" x14ac:dyDescent="0.25">
      <c r="K80" s="100" t="s">
        <v>491</v>
      </c>
      <c r="L80" s="101" t="s">
        <v>492</v>
      </c>
      <c r="M80" s="102" t="s">
        <v>493</v>
      </c>
      <c r="N80" s="103" t="s">
        <v>538</v>
      </c>
      <c r="O80" s="104" t="s">
        <v>539</v>
      </c>
      <c r="P80" s="105" t="s">
        <v>540</v>
      </c>
      <c r="Q80" s="103" t="s">
        <v>658</v>
      </c>
      <c r="R80" s="105" t="s">
        <v>659</v>
      </c>
      <c r="S80" s="106" t="s">
        <v>482</v>
      </c>
      <c r="T80" s="107">
        <v>0.3</v>
      </c>
      <c r="U80" s="107">
        <v>0.3</v>
      </c>
      <c r="V80" s="107">
        <v>0.4</v>
      </c>
      <c r="W80" s="107">
        <v>0.5</v>
      </c>
      <c r="X80" s="240"/>
    </row>
    <row r="81" spans="11:24" x14ac:dyDescent="0.25">
      <c r="K81" s="100" t="s">
        <v>491</v>
      </c>
      <c r="L81" s="101" t="s">
        <v>492</v>
      </c>
      <c r="M81" s="102" t="s">
        <v>493</v>
      </c>
      <c r="N81" s="103" t="s">
        <v>473</v>
      </c>
      <c r="O81" s="104" t="s">
        <v>507</v>
      </c>
      <c r="P81" s="105" t="s">
        <v>508</v>
      </c>
      <c r="Q81" s="103" t="s">
        <v>660</v>
      </c>
      <c r="R81" s="105" t="s">
        <v>661</v>
      </c>
      <c r="S81" s="106" t="s">
        <v>482</v>
      </c>
      <c r="T81" s="107">
        <v>0.3</v>
      </c>
      <c r="U81" s="107">
        <v>0.3</v>
      </c>
      <c r="V81" s="107">
        <v>0.4</v>
      </c>
      <c r="W81" s="107">
        <v>0.5</v>
      </c>
      <c r="X81" s="240"/>
    </row>
    <row r="82" spans="11:24" x14ac:dyDescent="0.25">
      <c r="K82" s="100" t="s">
        <v>491</v>
      </c>
      <c r="L82" s="101" t="s">
        <v>492</v>
      </c>
      <c r="M82" s="102" t="s">
        <v>493</v>
      </c>
      <c r="N82" s="103" t="s">
        <v>491</v>
      </c>
      <c r="O82" s="104" t="s">
        <v>494</v>
      </c>
      <c r="P82" s="105" t="s">
        <v>495</v>
      </c>
      <c r="Q82" s="103" t="s">
        <v>662</v>
      </c>
      <c r="R82" s="105" t="s">
        <v>663</v>
      </c>
      <c r="S82" s="106" t="s">
        <v>482</v>
      </c>
      <c r="T82" s="107">
        <v>0.3</v>
      </c>
      <c r="U82" s="107">
        <v>0.3</v>
      </c>
      <c r="V82" s="107">
        <v>0.4</v>
      </c>
      <c r="W82" s="107">
        <v>0.5</v>
      </c>
      <c r="X82" s="240"/>
    </row>
    <row r="83" spans="11:24" x14ac:dyDescent="0.25">
      <c r="K83" s="100" t="s">
        <v>491</v>
      </c>
      <c r="L83" s="101" t="s">
        <v>492</v>
      </c>
      <c r="M83" s="102" t="s">
        <v>493</v>
      </c>
      <c r="N83" s="103" t="s">
        <v>604</v>
      </c>
      <c r="O83" s="104" t="s">
        <v>605</v>
      </c>
      <c r="P83" s="105" t="s">
        <v>606</v>
      </c>
      <c r="Q83" s="103" t="s">
        <v>664</v>
      </c>
      <c r="R83" s="105" t="s">
        <v>665</v>
      </c>
      <c r="S83" s="106" t="s">
        <v>482</v>
      </c>
      <c r="T83" s="107">
        <v>0.4</v>
      </c>
      <c r="U83" s="107">
        <v>0.4</v>
      </c>
      <c r="V83" s="107">
        <v>0.5</v>
      </c>
      <c r="W83" s="107">
        <v>0.6</v>
      </c>
      <c r="X83" s="240"/>
    </row>
    <row r="84" spans="11:24" x14ac:dyDescent="0.25">
      <c r="K84" s="100" t="s">
        <v>473</v>
      </c>
      <c r="L84" s="101" t="s">
        <v>474</v>
      </c>
      <c r="M84" s="102" t="s">
        <v>475</v>
      </c>
      <c r="N84" s="103" t="s">
        <v>533</v>
      </c>
      <c r="O84" s="104" t="s">
        <v>534</v>
      </c>
      <c r="P84" s="105" t="s">
        <v>535</v>
      </c>
      <c r="Q84" s="103" t="s">
        <v>666</v>
      </c>
      <c r="R84" s="105" t="s">
        <v>667</v>
      </c>
      <c r="S84" s="106" t="s">
        <v>482</v>
      </c>
      <c r="T84" s="107">
        <v>0</v>
      </c>
      <c r="U84" s="107">
        <v>0</v>
      </c>
      <c r="V84" s="107">
        <v>0</v>
      </c>
      <c r="W84" s="107">
        <v>0</v>
      </c>
      <c r="X84" s="240"/>
    </row>
    <row r="85" spans="11:24" x14ac:dyDescent="0.25">
      <c r="K85" s="100" t="s">
        <v>491</v>
      </c>
      <c r="L85" s="101" t="s">
        <v>492</v>
      </c>
      <c r="M85" s="102" t="s">
        <v>493</v>
      </c>
      <c r="N85" s="103" t="s">
        <v>538</v>
      </c>
      <c r="O85" s="104" t="s">
        <v>539</v>
      </c>
      <c r="P85" s="105" t="s">
        <v>540</v>
      </c>
      <c r="Q85" s="103" t="s">
        <v>668</v>
      </c>
      <c r="R85" s="105" t="s">
        <v>669</v>
      </c>
      <c r="S85" s="106" t="s">
        <v>482</v>
      </c>
      <c r="T85" s="107">
        <v>0.4</v>
      </c>
      <c r="U85" s="107">
        <v>0.4</v>
      </c>
      <c r="V85" s="107">
        <v>0.5</v>
      </c>
      <c r="W85" s="107">
        <v>0.6</v>
      </c>
      <c r="X85" s="240"/>
    </row>
    <row r="86" spans="11:24" x14ac:dyDescent="0.25">
      <c r="K86" s="100" t="s">
        <v>491</v>
      </c>
      <c r="L86" s="101" t="s">
        <v>492</v>
      </c>
      <c r="M86" s="102" t="s">
        <v>493</v>
      </c>
      <c r="N86" s="103" t="s">
        <v>491</v>
      </c>
      <c r="O86" s="104" t="s">
        <v>494</v>
      </c>
      <c r="P86" s="105" t="s">
        <v>495</v>
      </c>
      <c r="Q86" s="103" t="s">
        <v>670</v>
      </c>
      <c r="R86" s="105" t="s">
        <v>671</v>
      </c>
      <c r="S86" s="106" t="s">
        <v>482</v>
      </c>
      <c r="T86" s="107">
        <v>0.3</v>
      </c>
      <c r="U86" s="107">
        <v>0.3</v>
      </c>
      <c r="V86" s="107">
        <v>0.4</v>
      </c>
      <c r="W86" s="107">
        <v>0.5</v>
      </c>
      <c r="X86" s="240"/>
    </row>
    <row r="87" spans="11:24" x14ac:dyDescent="0.25">
      <c r="K87" s="100" t="s">
        <v>473</v>
      </c>
      <c r="L87" s="101" t="s">
        <v>474</v>
      </c>
      <c r="M87" s="102" t="s">
        <v>475</v>
      </c>
      <c r="N87" s="103" t="s">
        <v>533</v>
      </c>
      <c r="O87" s="104" t="s">
        <v>534</v>
      </c>
      <c r="P87" s="105" t="s">
        <v>535</v>
      </c>
      <c r="Q87" s="103">
        <v>208</v>
      </c>
      <c r="R87" s="105" t="s">
        <v>672</v>
      </c>
      <c r="S87" s="106" t="s">
        <v>482</v>
      </c>
      <c r="T87" s="107">
        <v>0</v>
      </c>
      <c r="U87" s="107">
        <v>0</v>
      </c>
      <c r="V87" s="107">
        <v>0</v>
      </c>
      <c r="W87" s="107">
        <v>0</v>
      </c>
      <c r="X87" s="240"/>
    </row>
    <row r="88" spans="11:24" x14ac:dyDescent="0.25">
      <c r="K88" s="100" t="s">
        <v>473</v>
      </c>
      <c r="L88" s="101" t="s">
        <v>474</v>
      </c>
      <c r="M88" s="102" t="s">
        <v>475</v>
      </c>
      <c r="N88" s="103" t="s">
        <v>533</v>
      </c>
      <c r="O88" s="104" t="s">
        <v>534</v>
      </c>
      <c r="P88" s="105" t="s">
        <v>535</v>
      </c>
      <c r="Q88" s="103" t="s">
        <v>673</v>
      </c>
      <c r="R88" s="105" t="s">
        <v>674</v>
      </c>
      <c r="S88" s="106" t="s">
        <v>482</v>
      </c>
      <c r="T88" s="107">
        <v>0</v>
      </c>
      <c r="U88" s="107">
        <v>0</v>
      </c>
      <c r="V88" s="107">
        <v>0</v>
      </c>
      <c r="W88" s="107">
        <v>0</v>
      </c>
      <c r="X88" s="240"/>
    </row>
    <row r="89" spans="11:24" x14ac:dyDescent="0.25">
      <c r="K89" s="100" t="s">
        <v>491</v>
      </c>
      <c r="L89" s="101" t="s">
        <v>492</v>
      </c>
      <c r="M89" s="102" t="s">
        <v>493</v>
      </c>
      <c r="N89" s="103">
        <v>10</v>
      </c>
      <c r="O89" s="104" t="s">
        <v>527</v>
      </c>
      <c r="P89" s="105" t="s">
        <v>528</v>
      </c>
      <c r="Q89" s="103" t="s">
        <v>675</v>
      </c>
      <c r="R89" s="105" t="s">
        <v>676</v>
      </c>
      <c r="S89" s="106" t="s">
        <v>482</v>
      </c>
      <c r="T89" s="107">
        <v>0.3</v>
      </c>
      <c r="U89" s="107">
        <v>0.3</v>
      </c>
      <c r="V89" s="107">
        <v>0.4</v>
      </c>
      <c r="W89" s="107">
        <v>0.5</v>
      </c>
      <c r="X89" s="240"/>
    </row>
    <row r="90" spans="11:24" x14ac:dyDescent="0.25">
      <c r="K90" s="100" t="s">
        <v>491</v>
      </c>
      <c r="L90" s="101" t="s">
        <v>492</v>
      </c>
      <c r="M90" s="102" t="s">
        <v>493</v>
      </c>
      <c r="N90" s="103" t="s">
        <v>559</v>
      </c>
      <c r="O90" s="104" t="s">
        <v>560</v>
      </c>
      <c r="P90" s="105" t="s">
        <v>561</v>
      </c>
      <c r="Q90" s="103" t="s">
        <v>677</v>
      </c>
      <c r="R90" s="105" t="s">
        <v>678</v>
      </c>
      <c r="S90" s="106" t="s">
        <v>482</v>
      </c>
      <c r="T90" s="107">
        <v>0.3</v>
      </c>
      <c r="U90" s="107">
        <v>0.3</v>
      </c>
      <c r="V90" s="107">
        <v>0.4</v>
      </c>
      <c r="W90" s="107">
        <v>0.5</v>
      </c>
      <c r="X90" s="240"/>
    </row>
    <row r="91" spans="11:24" x14ac:dyDescent="0.25">
      <c r="K91" s="100" t="s">
        <v>491</v>
      </c>
      <c r="L91" s="101" t="s">
        <v>492</v>
      </c>
      <c r="M91" s="102" t="s">
        <v>493</v>
      </c>
      <c r="N91" s="103" t="s">
        <v>473</v>
      </c>
      <c r="O91" s="104" t="s">
        <v>507</v>
      </c>
      <c r="P91" s="105" t="s">
        <v>508</v>
      </c>
      <c r="Q91" s="103">
        <v>167</v>
      </c>
      <c r="R91" s="105" t="s">
        <v>679</v>
      </c>
      <c r="S91" s="106" t="s">
        <v>482</v>
      </c>
      <c r="T91" s="107">
        <v>0.3</v>
      </c>
      <c r="U91" s="107">
        <v>0.3</v>
      </c>
      <c r="V91" s="107">
        <v>0.4</v>
      </c>
      <c r="W91" s="107">
        <v>0.5</v>
      </c>
      <c r="X91" s="240"/>
    </row>
    <row r="92" spans="11:24" x14ac:dyDescent="0.25">
      <c r="K92" s="100" t="s">
        <v>491</v>
      </c>
      <c r="L92" s="101" t="s">
        <v>492</v>
      </c>
      <c r="M92" s="102" t="s">
        <v>493</v>
      </c>
      <c r="N92" s="103" t="s">
        <v>538</v>
      </c>
      <c r="O92" s="104" t="s">
        <v>539</v>
      </c>
      <c r="P92" s="105" t="s">
        <v>540</v>
      </c>
      <c r="Q92" s="103" t="s">
        <v>680</v>
      </c>
      <c r="R92" s="105" t="s">
        <v>681</v>
      </c>
      <c r="S92" s="106" t="s">
        <v>482</v>
      </c>
      <c r="T92" s="107">
        <v>0.4</v>
      </c>
      <c r="U92" s="107">
        <v>0.4</v>
      </c>
      <c r="V92" s="107">
        <v>0.5</v>
      </c>
      <c r="W92" s="107">
        <v>0.6</v>
      </c>
      <c r="X92" s="240"/>
    </row>
    <row r="93" spans="11:24" x14ac:dyDescent="0.25">
      <c r="K93" s="100" t="s">
        <v>473</v>
      </c>
      <c r="L93" s="101" t="s">
        <v>474</v>
      </c>
      <c r="M93" s="102" t="s">
        <v>475</v>
      </c>
      <c r="N93" s="103" t="s">
        <v>533</v>
      </c>
      <c r="O93" s="104" t="s">
        <v>534</v>
      </c>
      <c r="P93" s="105" t="s">
        <v>535</v>
      </c>
      <c r="Q93" s="103" t="s">
        <v>682</v>
      </c>
      <c r="R93" s="105" t="s">
        <v>683</v>
      </c>
      <c r="S93" s="106" t="s">
        <v>482</v>
      </c>
      <c r="T93" s="107">
        <v>0</v>
      </c>
      <c r="U93" s="107">
        <v>0</v>
      </c>
      <c r="V93" s="107">
        <v>0</v>
      </c>
      <c r="W93" s="107">
        <v>0</v>
      </c>
      <c r="X93" s="240"/>
    </row>
    <row r="94" spans="11:24" x14ac:dyDescent="0.25">
      <c r="K94" s="100" t="s">
        <v>491</v>
      </c>
      <c r="L94" s="101" t="s">
        <v>492</v>
      </c>
      <c r="M94" s="102" t="s">
        <v>493</v>
      </c>
      <c r="N94" s="103" t="s">
        <v>473</v>
      </c>
      <c r="O94" s="104" t="s">
        <v>507</v>
      </c>
      <c r="P94" s="105" t="s">
        <v>508</v>
      </c>
      <c r="Q94" s="103" t="s">
        <v>684</v>
      </c>
      <c r="R94" s="105" t="s">
        <v>685</v>
      </c>
      <c r="S94" s="106" t="s">
        <v>482</v>
      </c>
      <c r="T94" s="107">
        <v>0.3</v>
      </c>
      <c r="U94" s="107">
        <v>0.3</v>
      </c>
      <c r="V94" s="107">
        <v>0.4</v>
      </c>
      <c r="W94" s="107">
        <v>0.5</v>
      </c>
      <c r="X94" s="240"/>
    </row>
    <row r="95" spans="11:24" x14ac:dyDescent="0.25">
      <c r="K95" s="100" t="s">
        <v>491</v>
      </c>
      <c r="L95" s="101" t="s">
        <v>492</v>
      </c>
      <c r="M95" s="102" t="s">
        <v>493</v>
      </c>
      <c r="N95" s="103" t="s">
        <v>473</v>
      </c>
      <c r="O95" s="104" t="s">
        <v>507</v>
      </c>
      <c r="P95" s="105" t="s">
        <v>508</v>
      </c>
      <c r="Q95" s="103">
        <v>198</v>
      </c>
      <c r="R95" s="105" t="s">
        <v>686</v>
      </c>
      <c r="S95" s="106" t="s">
        <v>482</v>
      </c>
      <c r="T95" s="107">
        <v>0.3</v>
      </c>
      <c r="U95" s="107">
        <v>0.3</v>
      </c>
      <c r="V95" s="107">
        <v>0.4</v>
      </c>
      <c r="W95" s="107">
        <v>0.5</v>
      </c>
      <c r="X95" s="240"/>
    </row>
    <row r="96" spans="11:24" x14ac:dyDescent="0.25">
      <c r="K96" s="100" t="s">
        <v>491</v>
      </c>
      <c r="L96" s="101" t="s">
        <v>492</v>
      </c>
      <c r="M96" s="102" t="s">
        <v>493</v>
      </c>
      <c r="N96" s="103" t="s">
        <v>473</v>
      </c>
      <c r="O96" s="104" t="s">
        <v>507</v>
      </c>
      <c r="P96" s="105" t="s">
        <v>508</v>
      </c>
      <c r="Q96" s="103" t="s">
        <v>687</v>
      </c>
      <c r="R96" s="105" t="s">
        <v>688</v>
      </c>
      <c r="S96" s="106" t="s">
        <v>482</v>
      </c>
      <c r="T96" s="107">
        <v>0.3</v>
      </c>
      <c r="U96" s="107">
        <v>0.3</v>
      </c>
      <c r="V96" s="107">
        <v>0.4</v>
      </c>
      <c r="W96" s="107">
        <v>0.5</v>
      </c>
      <c r="X96" s="240"/>
    </row>
    <row r="97" spans="11:24" x14ac:dyDescent="0.25">
      <c r="K97" s="100" t="s">
        <v>491</v>
      </c>
      <c r="L97" s="101" t="s">
        <v>492</v>
      </c>
      <c r="M97" s="102" t="s">
        <v>493</v>
      </c>
      <c r="N97" s="103" t="s">
        <v>473</v>
      </c>
      <c r="O97" s="104" t="s">
        <v>507</v>
      </c>
      <c r="P97" s="105" t="s">
        <v>508</v>
      </c>
      <c r="Q97" s="103">
        <v>168</v>
      </c>
      <c r="R97" s="105" t="s">
        <v>689</v>
      </c>
      <c r="S97" s="106" t="s">
        <v>482</v>
      </c>
      <c r="T97" s="107">
        <v>0.3</v>
      </c>
      <c r="U97" s="107">
        <v>0.3</v>
      </c>
      <c r="V97" s="107">
        <v>0.4</v>
      </c>
      <c r="W97" s="107">
        <v>0.5</v>
      </c>
      <c r="X97" s="240"/>
    </row>
    <row r="98" spans="11:24" x14ac:dyDescent="0.25">
      <c r="K98" s="100" t="s">
        <v>473</v>
      </c>
      <c r="L98" s="101" t="s">
        <v>474</v>
      </c>
      <c r="M98" s="102" t="s">
        <v>475</v>
      </c>
      <c r="N98" s="103" t="s">
        <v>533</v>
      </c>
      <c r="O98" s="104" t="s">
        <v>534</v>
      </c>
      <c r="P98" s="105" t="s">
        <v>535</v>
      </c>
      <c r="Q98" s="103" t="s">
        <v>690</v>
      </c>
      <c r="R98" s="105" t="s">
        <v>691</v>
      </c>
      <c r="S98" s="106" t="s">
        <v>482</v>
      </c>
      <c r="T98" s="107">
        <v>0</v>
      </c>
      <c r="U98" s="107">
        <v>0</v>
      </c>
      <c r="V98" s="107">
        <v>0</v>
      </c>
      <c r="W98" s="107">
        <v>0</v>
      </c>
      <c r="X98" s="240"/>
    </row>
    <row r="99" spans="11:24" x14ac:dyDescent="0.25">
      <c r="K99" s="100" t="s">
        <v>473</v>
      </c>
      <c r="L99" s="101" t="s">
        <v>474</v>
      </c>
      <c r="M99" s="102" t="s">
        <v>475</v>
      </c>
      <c r="N99" s="103" t="s">
        <v>533</v>
      </c>
      <c r="O99" s="104" t="s">
        <v>534</v>
      </c>
      <c r="P99" s="105" t="s">
        <v>535</v>
      </c>
      <c r="Q99" s="103" t="s">
        <v>692</v>
      </c>
      <c r="R99" s="105" t="s">
        <v>693</v>
      </c>
      <c r="S99" s="106" t="s">
        <v>482</v>
      </c>
      <c r="T99" s="107">
        <v>0</v>
      </c>
      <c r="U99" s="107">
        <v>0</v>
      </c>
      <c r="V99" s="107">
        <v>0</v>
      </c>
      <c r="W99" s="107">
        <v>0</v>
      </c>
      <c r="X99" s="240"/>
    </row>
    <row r="100" spans="11:24" x14ac:dyDescent="0.25">
      <c r="K100" s="100" t="s">
        <v>491</v>
      </c>
      <c r="L100" s="101" t="s">
        <v>492</v>
      </c>
      <c r="M100" s="102" t="s">
        <v>493</v>
      </c>
      <c r="N100" s="103" t="s">
        <v>559</v>
      </c>
      <c r="O100" s="104" t="s">
        <v>560</v>
      </c>
      <c r="P100" s="105" t="s">
        <v>561</v>
      </c>
      <c r="Q100" s="103" t="s">
        <v>694</v>
      </c>
      <c r="R100" s="105" t="s">
        <v>695</v>
      </c>
      <c r="S100" s="106" t="s">
        <v>482</v>
      </c>
      <c r="T100" s="107">
        <v>0.3</v>
      </c>
      <c r="U100" s="107">
        <v>0.3</v>
      </c>
      <c r="V100" s="107">
        <v>0.4</v>
      </c>
      <c r="W100" s="107">
        <v>0.5</v>
      </c>
      <c r="X100" s="240"/>
    </row>
    <row r="101" spans="11:24" x14ac:dyDescent="0.25">
      <c r="K101" s="100" t="s">
        <v>491</v>
      </c>
      <c r="L101" s="101" t="s">
        <v>492</v>
      </c>
      <c r="M101" s="102" t="s">
        <v>493</v>
      </c>
      <c r="N101" s="103" t="s">
        <v>554</v>
      </c>
      <c r="O101" s="104" t="s">
        <v>555</v>
      </c>
      <c r="P101" s="105" t="s">
        <v>556</v>
      </c>
      <c r="Q101" s="103" t="s">
        <v>696</v>
      </c>
      <c r="R101" s="105" t="s">
        <v>697</v>
      </c>
      <c r="S101" s="106" t="s">
        <v>482</v>
      </c>
      <c r="T101" s="107">
        <v>0.3</v>
      </c>
      <c r="U101" s="107">
        <v>0.3</v>
      </c>
      <c r="V101" s="107">
        <v>0.4</v>
      </c>
      <c r="W101" s="107">
        <v>0.5</v>
      </c>
      <c r="X101" s="240"/>
    </row>
    <row r="102" spans="11:24" x14ac:dyDescent="0.25">
      <c r="K102" s="100" t="s">
        <v>491</v>
      </c>
      <c r="L102" s="101" t="s">
        <v>492</v>
      </c>
      <c r="M102" s="102" t="s">
        <v>493</v>
      </c>
      <c r="N102" s="103" t="s">
        <v>473</v>
      </c>
      <c r="O102" s="104" t="s">
        <v>507</v>
      </c>
      <c r="P102" s="105" t="s">
        <v>508</v>
      </c>
      <c r="Q102" s="103">
        <v>169</v>
      </c>
      <c r="R102" s="105" t="s">
        <v>698</v>
      </c>
      <c r="S102" s="106" t="s">
        <v>482</v>
      </c>
      <c r="T102" s="107">
        <v>0.3</v>
      </c>
      <c r="U102" s="107">
        <v>0.3</v>
      </c>
      <c r="V102" s="107">
        <v>0.4</v>
      </c>
      <c r="W102" s="107">
        <v>0.5</v>
      </c>
      <c r="X102" s="240"/>
    </row>
    <row r="103" spans="11:24" x14ac:dyDescent="0.25">
      <c r="K103" s="100" t="s">
        <v>473</v>
      </c>
      <c r="L103" s="101" t="s">
        <v>474</v>
      </c>
      <c r="M103" s="102" t="s">
        <v>475</v>
      </c>
      <c r="N103" s="103">
        <v>11</v>
      </c>
      <c r="O103" s="104" t="s">
        <v>476</v>
      </c>
      <c r="P103" s="105" t="s">
        <v>477</v>
      </c>
      <c r="Q103" s="103" t="s">
        <v>699</v>
      </c>
      <c r="R103" s="105" t="s">
        <v>700</v>
      </c>
      <c r="S103" s="106" t="s">
        <v>7</v>
      </c>
      <c r="T103" s="107">
        <v>0</v>
      </c>
      <c r="U103" s="107">
        <v>0.15</v>
      </c>
      <c r="V103" s="107">
        <v>0.25</v>
      </c>
      <c r="W103" s="107">
        <v>0.35</v>
      </c>
      <c r="X103" s="240"/>
    </row>
    <row r="104" spans="11:24" x14ac:dyDescent="0.25">
      <c r="K104" s="100" t="s">
        <v>491</v>
      </c>
      <c r="L104" s="101" t="s">
        <v>492</v>
      </c>
      <c r="M104" s="102" t="s">
        <v>493</v>
      </c>
      <c r="N104" s="103" t="s">
        <v>559</v>
      </c>
      <c r="O104" s="104" t="s">
        <v>560</v>
      </c>
      <c r="P104" s="105" t="s">
        <v>561</v>
      </c>
      <c r="Q104" s="103">
        <v>212</v>
      </c>
      <c r="R104" s="105" t="s">
        <v>701</v>
      </c>
      <c r="S104" s="106" t="s">
        <v>482</v>
      </c>
      <c r="T104" s="107">
        <v>0.3</v>
      </c>
      <c r="U104" s="107">
        <v>0.3</v>
      </c>
      <c r="V104" s="107">
        <v>0.4</v>
      </c>
      <c r="W104" s="107">
        <v>0.5</v>
      </c>
      <c r="X104" s="240"/>
    </row>
    <row r="105" spans="11:24" x14ac:dyDescent="0.25">
      <c r="K105" s="100" t="s">
        <v>491</v>
      </c>
      <c r="L105" s="101" t="s">
        <v>492</v>
      </c>
      <c r="M105" s="102" t="s">
        <v>493</v>
      </c>
      <c r="N105" s="103" t="s">
        <v>559</v>
      </c>
      <c r="O105" s="104" t="s">
        <v>560</v>
      </c>
      <c r="P105" s="105" t="s">
        <v>561</v>
      </c>
      <c r="Q105" s="103">
        <v>170</v>
      </c>
      <c r="R105" s="105" t="s">
        <v>702</v>
      </c>
      <c r="S105" s="106" t="s">
        <v>482</v>
      </c>
      <c r="T105" s="107">
        <v>0.3</v>
      </c>
      <c r="U105" s="107">
        <v>0.3</v>
      </c>
      <c r="V105" s="107">
        <v>0.4</v>
      </c>
      <c r="W105" s="107">
        <v>0.5</v>
      </c>
      <c r="X105" s="240"/>
    </row>
    <row r="106" spans="11:24" x14ac:dyDescent="0.25">
      <c r="K106" s="100" t="s">
        <v>491</v>
      </c>
      <c r="L106" s="101" t="s">
        <v>492</v>
      </c>
      <c r="M106" s="102" t="s">
        <v>493</v>
      </c>
      <c r="N106" s="103" t="s">
        <v>554</v>
      </c>
      <c r="O106" s="104" t="s">
        <v>555</v>
      </c>
      <c r="P106" s="105" t="s">
        <v>556</v>
      </c>
      <c r="Q106" s="103" t="s">
        <v>703</v>
      </c>
      <c r="R106" s="105" t="s">
        <v>704</v>
      </c>
      <c r="S106" s="106" t="s">
        <v>482</v>
      </c>
      <c r="T106" s="107">
        <v>0.3</v>
      </c>
      <c r="U106" s="107">
        <v>0.3</v>
      </c>
      <c r="V106" s="107">
        <v>0.4</v>
      </c>
      <c r="W106" s="107">
        <v>0.5</v>
      </c>
      <c r="X106" s="240"/>
    </row>
    <row r="107" spans="11:24" x14ac:dyDescent="0.25">
      <c r="K107" s="100" t="s">
        <v>491</v>
      </c>
      <c r="L107" s="101" t="s">
        <v>492</v>
      </c>
      <c r="M107" s="102" t="s">
        <v>493</v>
      </c>
      <c r="N107" s="103" t="s">
        <v>559</v>
      </c>
      <c r="O107" s="104" t="s">
        <v>560</v>
      </c>
      <c r="P107" s="105" t="s">
        <v>561</v>
      </c>
      <c r="Q107" s="103">
        <v>199</v>
      </c>
      <c r="R107" s="105" t="s">
        <v>705</v>
      </c>
      <c r="S107" s="106" t="s">
        <v>482</v>
      </c>
      <c r="T107" s="107">
        <v>0.3</v>
      </c>
      <c r="U107" s="107">
        <v>0.3</v>
      </c>
      <c r="V107" s="107">
        <v>0.4</v>
      </c>
      <c r="W107" s="107">
        <v>0.5</v>
      </c>
      <c r="X107" s="240"/>
    </row>
    <row r="108" spans="11:24" x14ac:dyDescent="0.25">
      <c r="K108" s="100" t="s">
        <v>473</v>
      </c>
      <c r="L108" s="101" t="s">
        <v>474</v>
      </c>
      <c r="M108" s="102" t="s">
        <v>475</v>
      </c>
      <c r="N108" s="103" t="s">
        <v>533</v>
      </c>
      <c r="O108" s="104" t="s">
        <v>534</v>
      </c>
      <c r="P108" s="105" t="s">
        <v>535</v>
      </c>
      <c r="Q108" s="103" t="s">
        <v>706</v>
      </c>
      <c r="R108" s="105" t="s">
        <v>707</v>
      </c>
      <c r="S108" s="106" t="s">
        <v>482</v>
      </c>
      <c r="T108" s="107">
        <v>0</v>
      </c>
      <c r="U108" s="107">
        <v>0</v>
      </c>
      <c r="V108" s="107">
        <v>0</v>
      </c>
      <c r="W108" s="107">
        <v>0</v>
      </c>
      <c r="X108" s="240"/>
    </row>
    <row r="109" spans="11:24" x14ac:dyDescent="0.25">
      <c r="K109" s="100" t="s">
        <v>491</v>
      </c>
      <c r="L109" s="101" t="s">
        <v>492</v>
      </c>
      <c r="M109" s="102" t="s">
        <v>493</v>
      </c>
      <c r="N109" s="103" t="s">
        <v>491</v>
      </c>
      <c r="O109" s="104" t="s">
        <v>494</v>
      </c>
      <c r="P109" s="105" t="s">
        <v>495</v>
      </c>
      <c r="Q109" s="103" t="s">
        <v>708</v>
      </c>
      <c r="R109" s="105" t="s">
        <v>709</v>
      </c>
      <c r="S109" s="106" t="s">
        <v>482</v>
      </c>
      <c r="T109" s="107">
        <v>0.3</v>
      </c>
      <c r="U109" s="107">
        <v>0.3</v>
      </c>
      <c r="V109" s="107">
        <v>0.4</v>
      </c>
      <c r="W109" s="107">
        <v>0.5</v>
      </c>
      <c r="X109" s="240"/>
    </row>
    <row r="110" spans="11:24" x14ac:dyDescent="0.25">
      <c r="K110" s="100" t="s">
        <v>491</v>
      </c>
      <c r="L110" s="101" t="s">
        <v>492</v>
      </c>
      <c r="M110" s="102" t="s">
        <v>493</v>
      </c>
      <c r="N110" s="103" t="s">
        <v>538</v>
      </c>
      <c r="O110" s="104" t="s">
        <v>539</v>
      </c>
      <c r="P110" s="105" t="s">
        <v>540</v>
      </c>
      <c r="Q110" s="103" t="s">
        <v>710</v>
      </c>
      <c r="R110" s="105" t="s">
        <v>711</v>
      </c>
      <c r="S110" s="106" t="s">
        <v>482</v>
      </c>
      <c r="T110" s="107">
        <v>0.4</v>
      </c>
      <c r="U110" s="107">
        <v>0.4</v>
      </c>
      <c r="V110" s="107">
        <v>0.5</v>
      </c>
      <c r="W110" s="107">
        <v>0.6</v>
      </c>
      <c r="X110" s="240"/>
    </row>
    <row r="111" spans="11:24" x14ac:dyDescent="0.25">
      <c r="K111" s="100" t="s">
        <v>491</v>
      </c>
      <c r="L111" s="101" t="s">
        <v>492</v>
      </c>
      <c r="M111" s="102" t="s">
        <v>493</v>
      </c>
      <c r="N111" s="103" t="s">
        <v>491</v>
      </c>
      <c r="O111" s="104" t="s">
        <v>494</v>
      </c>
      <c r="P111" s="105" t="s">
        <v>495</v>
      </c>
      <c r="Q111" s="103" t="s">
        <v>712</v>
      </c>
      <c r="R111" s="105" t="s">
        <v>713</v>
      </c>
      <c r="S111" s="106" t="s">
        <v>482</v>
      </c>
      <c r="T111" s="107">
        <v>0.3</v>
      </c>
      <c r="U111" s="107">
        <v>0.3</v>
      </c>
      <c r="V111" s="107">
        <v>0.4</v>
      </c>
      <c r="W111" s="107">
        <v>0.5</v>
      </c>
      <c r="X111" s="240"/>
    </row>
    <row r="112" spans="11:24" x14ac:dyDescent="0.25">
      <c r="K112" s="100" t="s">
        <v>491</v>
      </c>
      <c r="L112" s="101" t="s">
        <v>492</v>
      </c>
      <c r="M112" s="102" t="s">
        <v>493</v>
      </c>
      <c r="N112" s="103" t="s">
        <v>554</v>
      </c>
      <c r="O112" s="104" t="s">
        <v>555</v>
      </c>
      <c r="P112" s="105" t="s">
        <v>556</v>
      </c>
      <c r="Q112" s="103" t="s">
        <v>714</v>
      </c>
      <c r="R112" s="105" t="s">
        <v>715</v>
      </c>
      <c r="S112" s="106" t="s">
        <v>482</v>
      </c>
      <c r="T112" s="107">
        <v>0.3</v>
      </c>
      <c r="U112" s="107">
        <v>0.3</v>
      </c>
      <c r="V112" s="107">
        <v>0.4</v>
      </c>
      <c r="W112" s="107">
        <v>0.5</v>
      </c>
      <c r="X112" s="240"/>
    </row>
    <row r="113" spans="11:24" x14ac:dyDescent="0.25">
      <c r="K113" s="100" t="s">
        <v>473</v>
      </c>
      <c r="L113" s="101" t="s">
        <v>474</v>
      </c>
      <c r="M113" s="102" t="s">
        <v>475</v>
      </c>
      <c r="N113" s="103" t="s">
        <v>519</v>
      </c>
      <c r="O113" s="104" t="s">
        <v>520</v>
      </c>
      <c r="P113" s="105" t="s">
        <v>521</v>
      </c>
      <c r="Q113" s="103" t="s">
        <v>716</v>
      </c>
      <c r="R113" s="105" t="s">
        <v>717</v>
      </c>
      <c r="S113" s="106" t="s">
        <v>7</v>
      </c>
      <c r="T113" s="107">
        <v>0</v>
      </c>
      <c r="U113" s="107">
        <v>0.15</v>
      </c>
      <c r="V113" s="107">
        <v>0.25</v>
      </c>
      <c r="W113" s="107">
        <v>0.35</v>
      </c>
      <c r="X113" s="240"/>
    </row>
    <row r="114" spans="11:24" x14ac:dyDescent="0.25">
      <c r="K114" s="100" t="s">
        <v>491</v>
      </c>
      <c r="L114" s="101" t="s">
        <v>492</v>
      </c>
      <c r="M114" s="102" t="s">
        <v>493</v>
      </c>
      <c r="N114" s="103" t="s">
        <v>538</v>
      </c>
      <c r="O114" s="104" t="s">
        <v>539</v>
      </c>
      <c r="P114" s="105" t="s">
        <v>540</v>
      </c>
      <c r="Q114" s="103" t="s">
        <v>718</v>
      </c>
      <c r="R114" s="105" t="s">
        <v>719</v>
      </c>
      <c r="S114" s="106" t="s">
        <v>482</v>
      </c>
      <c r="T114" s="107">
        <v>0.4</v>
      </c>
      <c r="U114" s="107">
        <v>0.4</v>
      </c>
      <c r="V114" s="107">
        <v>0.5</v>
      </c>
      <c r="W114" s="107">
        <v>0.6</v>
      </c>
      <c r="X114" s="240"/>
    </row>
    <row r="115" spans="11:24" x14ac:dyDescent="0.25">
      <c r="K115" s="100" t="s">
        <v>473</v>
      </c>
      <c r="L115" s="101" t="s">
        <v>474</v>
      </c>
      <c r="M115" s="102" t="s">
        <v>475</v>
      </c>
      <c r="N115" s="103">
        <v>11</v>
      </c>
      <c r="O115" s="104" t="s">
        <v>476</v>
      </c>
      <c r="P115" s="105" t="s">
        <v>477</v>
      </c>
      <c r="Q115" s="103" t="s">
        <v>720</v>
      </c>
      <c r="R115" s="105" t="s">
        <v>721</v>
      </c>
      <c r="S115" s="106" t="s">
        <v>7</v>
      </c>
      <c r="T115" s="107">
        <v>0</v>
      </c>
      <c r="U115" s="107">
        <v>0.15</v>
      </c>
      <c r="V115" s="107">
        <v>0.25</v>
      </c>
      <c r="W115" s="107">
        <v>0.35</v>
      </c>
      <c r="X115" s="240"/>
    </row>
    <row r="116" spans="11:24" x14ac:dyDescent="0.25">
      <c r="K116" s="100" t="s">
        <v>491</v>
      </c>
      <c r="L116" s="101" t="s">
        <v>492</v>
      </c>
      <c r="M116" s="102" t="s">
        <v>493</v>
      </c>
      <c r="N116" s="103" t="s">
        <v>559</v>
      </c>
      <c r="O116" s="104" t="s">
        <v>560</v>
      </c>
      <c r="P116" s="105" t="s">
        <v>561</v>
      </c>
      <c r="Q116" s="103" t="s">
        <v>722</v>
      </c>
      <c r="R116" s="105" t="s">
        <v>723</v>
      </c>
      <c r="S116" s="106" t="s">
        <v>482</v>
      </c>
      <c r="T116" s="107">
        <v>0.3</v>
      </c>
      <c r="U116" s="107">
        <v>0.3</v>
      </c>
      <c r="V116" s="107">
        <v>0.4</v>
      </c>
      <c r="W116" s="107">
        <v>0.5</v>
      </c>
      <c r="X116" s="240"/>
    </row>
    <row r="117" spans="11:24" x14ac:dyDescent="0.25">
      <c r="K117" s="100" t="s">
        <v>491</v>
      </c>
      <c r="L117" s="101" t="s">
        <v>492</v>
      </c>
      <c r="M117" s="102" t="s">
        <v>493</v>
      </c>
      <c r="N117" s="103" t="s">
        <v>491</v>
      </c>
      <c r="O117" s="104" t="s">
        <v>494</v>
      </c>
      <c r="P117" s="105" t="s">
        <v>495</v>
      </c>
      <c r="Q117" s="103" t="s">
        <v>724</v>
      </c>
      <c r="R117" s="105" t="s">
        <v>725</v>
      </c>
      <c r="S117" s="106" t="s">
        <v>482</v>
      </c>
      <c r="T117" s="107">
        <v>0.3</v>
      </c>
      <c r="U117" s="107">
        <v>0.3</v>
      </c>
      <c r="V117" s="107">
        <v>0.4</v>
      </c>
      <c r="W117" s="107">
        <v>0.5</v>
      </c>
      <c r="X117" s="240"/>
    </row>
    <row r="118" spans="11:24" x14ac:dyDescent="0.25">
      <c r="K118" s="100" t="s">
        <v>491</v>
      </c>
      <c r="L118" s="101" t="s">
        <v>492</v>
      </c>
      <c r="M118" s="102" t="s">
        <v>493</v>
      </c>
      <c r="N118" s="103" t="s">
        <v>473</v>
      </c>
      <c r="O118" s="104" t="s">
        <v>507</v>
      </c>
      <c r="P118" s="105" t="s">
        <v>508</v>
      </c>
      <c r="Q118" s="103">
        <v>171</v>
      </c>
      <c r="R118" s="105" t="s">
        <v>726</v>
      </c>
      <c r="S118" s="106" t="s">
        <v>482</v>
      </c>
      <c r="T118" s="107">
        <v>0.3</v>
      </c>
      <c r="U118" s="107">
        <v>0.3</v>
      </c>
      <c r="V118" s="107">
        <v>0.4</v>
      </c>
      <c r="W118" s="107">
        <v>0.5</v>
      </c>
      <c r="X118" s="240"/>
    </row>
    <row r="119" spans="11:24" x14ac:dyDescent="0.25">
      <c r="K119" s="100" t="s">
        <v>491</v>
      </c>
      <c r="L119" s="101" t="s">
        <v>492</v>
      </c>
      <c r="M119" s="102" t="s">
        <v>493</v>
      </c>
      <c r="N119" s="103" t="s">
        <v>473</v>
      </c>
      <c r="O119" s="104" t="s">
        <v>507</v>
      </c>
      <c r="P119" s="105" t="s">
        <v>508</v>
      </c>
      <c r="Q119" s="103" t="s">
        <v>727</v>
      </c>
      <c r="R119" s="105" t="s">
        <v>728</v>
      </c>
      <c r="S119" s="106" t="s">
        <v>482</v>
      </c>
      <c r="T119" s="107">
        <v>0.3</v>
      </c>
      <c r="U119" s="107">
        <v>0.3</v>
      </c>
      <c r="V119" s="107">
        <v>0.4</v>
      </c>
      <c r="W119" s="107">
        <v>0.5</v>
      </c>
      <c r="X119" s="240"/>
    </row>
    <row r="120" spans="11:24" x14ac:dyDescent="0.25">
      <c r="K120" s="100" t="s">
        <v>491</v>
      </c>
      <c r="L120" s="101" t="s">
        <v>492</v>
      </c>
      <c r="M120" s="102" t="s">
        <v>493</v>
      </c>
      <c r="N120" s="103" t="s">
        <v>559</v>
      </c>
      <c r="O120" s="104" t="s">
        <v>560</v>
      </c>
      <c r="P120" s="105" t="s">
        <v>561</v>
      </c>
      <c r="Q120" s="103" t="s">
        <v>729</v>
      </c>
      <c r="R120" s="105" t="s">
        <v>730</v>
      </c>
      <c r="S120" s="106" t="s">
        <v>482</v>
      </c>
      <c r="T120" s="107">
        <v>0.3</v>
      </c>
      <c r="U120" s="107">
        <v>0.3</v>
      </c>
      <c r="V120" s="107">
        <v>0.4</v>
      </c>
      <c r="W120" s="107">
        <v>0.5</v>
      </c>
      <c r="X120" s="240"/>
    </row>
    <row r="121" spans="11:24" x14ac:dyDescent="0.25">
      <c r="K121" s="100" t="s">
        <v>491</v>
      </c>
      <c r="L121" s="101" t="s">
        <v>492</v>
      </c>
      <c r="M121" s="102" t="s">
        <v>493</v>
      </c>
      <c r="N121" s="103" t="s">
        <v>473</v>
      </c>
      <c r="O121" s="104" t="s">
        <v>507</v>
      </c>
      <c r="P121" s="105" t="s">
        <v>508</v>
      </c>
      <c r="Q121" s="103" t="s">
        <v>731</v>
      </c>
      <c r="R121" s="105" t="s">
        <v>732</v>
      </c>
      <c r="S121" s="106" t="s">
        <v>482</v>
      </c>
      <c r="T121" s="107">
        <v>0.3</v>
      </c>
      <c r="U121" s="107">
        <v>0.3</v>
      </c>
      <c r="V121" s="107">
        <v>0.4</v>
      </c>
      <c r="W121" s="107">
        <v>0.5</v>
      </c>
      <c r="X121" s="240"/>
    </row>
    <row r="122" spans="11:24" x14ac:dyDescent="0.25">
      <c r="K122" s="100" t="s">
        <v>473</v>
      </c>
      <c r="L122" s="101" t="s">
        <v>474</v>
      </c>
      <c r="M122" s="102" t="s">
        <v>475</v>
      </c>
      <c r="N122" s="103">
        <v>12</v>
      </c>
      <c r="O122" s="104" t="s">
        <v>484</v>
      </c>
      <c r="P122" s="105" t="s">
        <v>485</v>
      </c>
      <c r="Q122" s="103" t="s">
        <v>733</v>
      </c>
      <c r="R122" s="105" t="s">
        <v>734</v>
      </c>
      <c r="S122" s="106" t="s">
        <v>7</v>
      </c>
      <c r="T122" s="107">
        <v>0</v>
      </c>
      <c r="U122" s="107">
        <v>0.25</v>
      </c>
      <c r="V122" s="107">
        <v>0.5</v>
      </c>
      <c r="W122" s="107">
        <v>0.6</v>
      </c>
      <c r="X122" s="240"/>
    </row>
    <row r="123" spans="11:24" x14ac:dyDescent="0.25">
      <c r="K123" s="100" t="s">
        <v>491</v>
      </c>
      <c r="L123" s="101" t="s">
        <v>492</v>
      </c>
      <c r="M123" s="102" t="s">
        <v>493</v>
      </c>
      <c r="N123" s="103">
        <v>10</v>
      </c>
      <c r="O123" s="104" t="s">
        <v>527</v>
      </c>
      <c r="P123" s="105" t="s">
        <v>528</v>
      </c>
      <c r="Q123" s="103" t="s">
        <v>735</v>
      </c>
      <c r="R123" s="105" t="s">
        <v>736</v>
      </c>
      <c r="S123" s="106" t="s">
        <v>482</v>
      </c>
      <c r="T123" s="107">
        <v>0.3</v>
      </c>
      <c r="U123" s="107">
        <v>0.3</v>
      </c>
      <c r="V123" s="107">
        <v>0.4</v>
      </c>
      <c r="W123" s="107">
        <v>0.5</v>
      </c>
      <c r="X123" s="240"/>
    </row>
    <row r="124" spans="11:24" x14ac:dyDescent="0.25">
      <c r="K124" s="100" t="s">
        <v>491</v>
      </c>
      <c r="L124" s="101" t="s">
        <v>492</v>
      </c>
      <c r="M124" s="102" t="s">
        <v>493</v>
      </c>
      <c r="N124" s="103" t="s">
        <v>538</v>
      </c>
      <c r="O124" s="104" t="s">
        <v>539</v>
      </c>
      <c r="P124" s="105" t="s">
        <v>540</v>
      </c>
      <c r="Q124" s="103" t="s">
        <v>737</v>
      </c>
      <c r="R124" s="105" t="s">
        <v>738</v>
      </c>
      <c r="S124" s="106" t="s">
        <v>482</v>
      </c>
      <c r="T124" s="107">
        <v>0.3</v>
      </c>
      <c r="U124" s="107">
        <v>0.3</v>
      </c>
      <c r="V124" s="107">
        <v>0.4</v>
      </c>
      <c r="W124" s="107">
        <v>0.5</v>
      </c>
      <c r="X124" s="240"/>
    </row>
    <row r="125" spans="11:24" x14ac:dyDescent="0.25">
      <c r="K125" s="100" t="s">
        <v>491</v>
      </c>
      <c r="L125" s="101" t="s">
        <v>492</v>
      </c>
      <c r="M125" s="102" t="s">
        <v>493</v>
      </c>
      <c r="N125" s="103" t="s">
        <v>473</v>
      </c>
      <c r="O125" s="104" t="s">
        <v>507</v>
      </c>
      <c r="P125" s="105" t="s">
        <v>508</v>
      </c>
      <c r="Q125" s="103">
        <v>172</v>
      </c>
      <c r="R125" s="105" t="s">
        <v>739</v>
      </c>
      <c r="S125" s="106" t="s">
        <v>482</v>
      </c>
      <c r="T125" s="107">
        <v>0.3</v>
      </c>
      <c r="U125" s="107">
        <v>0.3</v>
      </c>
      <c r="V125" s="107">
        <v>0.4</v>
      </c>
      <c r="W125" s="107">
        <v>0.5</v>
      </c>
      <c r="X125" s="240"/>
    </row>
    <row r="126" spans="11:24" x14ac:dyDescent="0.25">
      <c r="K126" s="100" t="s">
        <v>491</v>
      </c>
      <c r="L126" s="101" t="s">
        <v>492</v>
      </c>
      <c r="M126" s="102" t="s">
        <v>493</v>
      </c>
      <c r="N126" s="103" t="s">
        <v>554</v>
      </c>
      <c r="O126" s="104" t="s">
        <v>555</v>
      </c>
      <c r="P126" s="105" t="s">
        <v>556</v>
      </c>
      <c r="Q126" s="103" t="s">
        <v>740</v>
      </c>
      <c r="R126" s="105" t="s">
        <v>741</v>
      </c>
      <c r="S126" s="106" t="s">
        <v>482</v>
      </c>
      <c r="T126" s="107">
        <v>0.3</v>
      </c>
      <c r="U126" s="107">
        <v>0.3</v>
      </c>
      <c r="V126" s="107">
        <v>0.4</v>
      </c>
      <c r="W126" s="107">
        <v>0.5</v>
      </c>
      <c r="X126" s="240"/>
    </row>
    <row r="127" spans="11:24" x14ac:dyDescent="0.25">
      <c r="K127" s="100" t="s">
        <v>491</v>
      </c>
      <c r="L127" s="101" t="s">
        <v>492</v>
      </c>
      <c r="M127" s="102" t="s">
        <v>493</v>
      </c>
      <c r="N127" s="103" t="s">
        <v>473</v>
      </c>
      <c r="O127" s="104" t="s">
        <v>507</v>
      </c>
      <c r="P127" s="105" t="s">
        <v>508</v>
      </c>
      <c r="Q127" s="103">
        <v>200</v>
      </c>
      <c r="R127" s="105" t="s">
        <v>742</v>
      </c>
      <c r="S127" s="106" t="s">
        <v>482</v>
      </c>
      <c r="T127" s="107">
        <v>0.3</v>
      </c>
      <c r="U127" s="107">
        <v>0.3</v>
      </c>
      <c r="V127" s="107">
        <v>0.4</v>
      </c>
      <c r="W127" s="107">
        <v>0.5</v>
      </c>
      <c r="X127" s="240"/>
    </row>
    <row r="128" spans="11:24" x14ac:dyDescent="0.25">
      <c r="K128" s="100" t="s">
        <v>491</v>
      </c>
      <c r="L128" s="101" t="s">
        <v>492</v>
      </c>
      <c r="M128" s="102" t="s">
        <v>493</v>
      </c>
      <c r="N128" s="103" t="s">
        <v>538</v>
      </c>
      <c r="O128" s="104" t="s">
        <v>539</v>
      </c>
      <c r="P128" s="105" t="s">
        <v>540</v>
      </c>
      <c r="Q128" s="103">
        <v>173</v>
      </c>
      <c r="R128" s="105" t="s">
        <v>743</v>
      </c>
      <c r="S128" s="106" t="s">
        <v>482</v>
      </c>
      <c r="T128" s="107">
        <v>0.3</v>
      </c>
      <c r="U128" s="107">
        <v>0.3</v>
      </c>
      <c r="V128" s="107">
        <v>0.4</v>
      </c>
      <c r="W128" s="107">
        <v>0.5</v>
      </c>
      <c r="X128" s="240"/>
    </row>
    <row r="129" spans="11:24" x14ac:dyDescent="0.25">
      <c r="K129" s="100" t="s">
        <v>491</v>
      </c>
      <c r="L129" s="101" t="s">
        <v>492</v>
      </c>
      <c r="M129" s="102" t="s">
        <v>493</v>
      </c>
      <c r="N129" s="103">
        <v>10</v>
      </c>
      <c r="O129" s="104" t="s">
        <v>527</v>
      </c>
      <c r="P129" s="105" t="s">
        <v>528</v>
      </c>
      <c r="Q129" s="103" t="s">
        <v>744</v>
      </c>
      <c r="R129" s="105" t="s">
        <v>745</v>
      </c>
      <c r="S129" s="106" t="s">
        <v>482</v>
      </c>
      <c r="T129" s="107">
        <v>0.3</v>
      </c>
      <c r="U129" s="107">
        <v>0.3</v>
      </c>
      <c r="V129" s="107">
        <v>0.4</v>
      </c>
      <c r="W129" s="107">
        <v>0.5</v>
      </c>
      <c r="X129" s="240"/>
    </row>
    <row r="130" spans="11:24" x14ac:dyDescent="0.25">
      <c r="K130" s="100" t="s">
        <v>491</v>
      </c>
      <c r="L130" s="101" t="s">
        <v>492</v>
      </c>
      <c r="M130" s="102" t="s">
        <v>493</v>
      </c>
      <c r="N130" s="103" t="s">
        <v>538</v>
      </c>
      <c r="O130" s="104" t="s">
        <v>539</v>
      </c>
      <c r="P130" s="105" t="s">
        <v>540</v>
      </c>
      <c r="Q130" s="103">
        <v>174</v>
      </c>
      <c r="R130" s="105" t="s">
        <v>746</v>
      </c>
      <c r="S130" s="106" t="s">
        <v>482</v>
      </c>
      <c r="T130" s="107">
        <v>0.3</v>
      </c>
      <c r="U130" s="107">
        <v>0.3</v>
      </c>
      <c r="V130" s="107">
        <v>0.4</v>
      </c>
      <c r="W130" s="107">
        <v>0.5</v>
      </c>
      <c r="X130" s="240"/>
    </row>
    <row r="131" spans="11:24" x14ac:dyDescent="0.25">
      <c r="K131" s="100" t="s">
        <v>473</v>
      </c>
      <c r="L131" s="101" t="s">
        <v>474</v>
      </c>
      <c r="M131" s="102" t="s">
        <v>475</v>
      </c>
      <c r="N131" s="103" t="s">
        <v>519</v>
      </c>
      <c r="O131" s="104" t="s">
        <v>520</v>
      </c>
      <c r="P131" s="105" t="s">
        <v>521</v>
      </c>
      <c r="Q131" s="103" t="s">
        <v>747</v>
      </c>
      <c r="R131" s="105" t="s">
        <v>748</v>
      </c>
      <c r="S131" s="106" t="s">
        <v>7</v>
      </c>
      <c r="T131" s="107">
        <v>0</v>
      </c>
      <c r="U131" s="107">
        <v>0.15</v>
      </c>
      <c r="V131" s="107">
        <v>0.25</v>
      </c>
      <c r="W131" s="107">
        <v>0.35</v>
      </c>
      <c r="X131" s="240"/>
    </row>
    <row r="132" spans="11:24" x14ac:dyDescent="0.25">
      <c r="K132" s="100" t="s">
        <v>491</v>
      </c>
      <c r="L132" s="101" t="s">
        <v>492</v>
      </c>
      <c r="M132" s="102" t="s">
        <v>493</v>
      </c>
      <c r="N132" s="103" t="s">
        <v>554</v>
      </c>
      <c r="O132" s="104" t="s">
        <v>555</v>
      </c>
      <c r="P132" s="105" t="s">
        <v>556</v>
      </c>
      <c r="Q132" s="103">
        <v>175</v>
      </c>
      <c r="R132" s="105" t="s">
        <v>749</v>
      </c>
      <c r="S132" s="106" t="s">
        <v>482</v>
      </c>
      <c r="T132" s="107">
        <v>0.3</v>
      </c>
      <c r="U132" s="107">
        <v>0.3</v>
      </c>
      <c r="V132" s="107">
        <v>0.4</v>
      </c>
      <c r="W132" s="107">
        <v>0.5</v>
      </c>
      <c r="X132" s="240"/>
    </row>
    <row r="133" spans="11:24" x14ac:dyDescent="0.25">
      <c r="K133" s="100" t="s">
        <v>491</v>
      </c>
      <c r="L133" s="101" t="s">
        <v>492</v>
      </c>
      <c r="M133" s="102" t="s">
        <v>493</v>
      </c>
      <c r="N133" s="103" t="s">
        <v>473</v>
      </c>
      <c r="O133" s="104" t="s">
        <v>507</v>
      </c>
      <c r="P133" s="105" t="s">
        <v>508</v>
      </c>
      <c r="Q133" s="103" t="s">
        <v>750</v>
      </c>
      <c r="R133" s="105" t="s">
        <v>751</v>
      </c>
      <c r="S133" s="106" t="s">
        <v>482</v>
      </c>
      <c r="T133" s="107">
        <v>0.3</v>
      </c>
      <c r="U133" s="107">
        <v>0.3</v>
      </c>
      <c r="V133" s="107">
        <v>0.4</v>
      </c>
      <c r="W133" s="107">
        <v>0.5</v>
      </c>
      <c r="X133" s="240"/>
    </row>
    <row r="134" spans="11:24" x14ac:dyDescent="0.25">
      <c r="K134" s="100" t="s">
        <v>491</v>
      </c>
      <c r="L134" s="101" t="s">
        <v>492</v>
      </c>
      <c r="M134" s="102" t="s">
        <v>493</v>
      </c>
      <c r="N134" s="103" t="s">
        <v>491</v>
      </c>
      <c r="O134" s="104" t="s">
        <v>494</v>
      </c>
      <c r="P134" s="105" t="s">
        <v>495</v>
      </c>
      <c r="Q134" s="103" t="s">
        <v>752</v>
      </c>
      <c r="R134" s="105" t="s">
        <v>753</v>
      </c>
      <c r="S134" s="106" t="s">
        <v>482</v>
      </c>
      <c r="T134" s="107">
        <v>0.3</v>
      </c>
      <c r="U134" s="107">
        <v>0.3</v>
      </c>
      <c r="V134" s="107">
        <v>0.4</v>
      </c>
      <c r="W134" s="107">
        <v>0.5</v>
      </c>
      <c r="X134" s="240"/>
    </row>
    <row r="135" spans="11:24" x14ac:dyDescent="0.25">
      <c r="K135" s="100" t="s">
        <v>491</v>
      </c>
      <c r="L135" s="101" t="s">
        <v>492</v>
      </c>
      <c r="M135" s="102" t="s">
        <v>493</v>
      </c>
      <c r="N135" s="103" t="s">
        <v>473</v>
      </c>
      <c r="O135" s="104" t="s">
        <v>507</v>
      </c>
      <c r="P135" s="105" t="s">
        <v>508</v>
      </c>
      <c r="Q135" s="103" t="s">
        <v>754</v>
      </c>
      <c r="R135" s="105" t="s">
        <v>755</v>
      </c>
      <c r="S135" s="106" t="s">
        <v>482</v>
      </c>
      <c r="T135" s="107">
        <v>0.3</v>
      </c>
      <c r="U135" s="107">
        <v>0.3</v>
      </c>
      <c r="V135" s="107">
        <v>0.4</v>
      </c>
      <c r="W135" s="107">
        <v>0.5</v>
      </c>
      <c r="X135" s="240"/>
    </row>
    <row r="136" spans="11:24" x14ac:dyDescent="0.25">
      <c r="K136" s="100" t="s">
        <v>491</v>
      </c>
      <c r="L136" s="101" t="s">
        <v>492</v>
      </c>
      <c r="M136" s="102" t="s">
        <v>493</v>
      </c>
      <c r="N136" s="103" t="s">
        <v>513</v>
      </c>
      <c r="O136" s="104" t="s">
        <v>514</v>
      </c>
      <c r="P136" s="105" t="s">
        <v>515</v>
      </c>
      <c r="Q136" s="100" t="s">
        <v>756</v>
      </c>
      <c r="R136" s="109" t="s">
        <v>757</v>
      </c>
      <c r="S136" s="106" t="s">
        <v>482</v>
      </c>
      <c r="T136" s="107">
        <v>0.3</v>
      </c>
      <c r="U136" s="107">
        <v>0.3</v>
      </c>
      <c r="V136" s="107">
        <v>0.4</v>
      </c>
      <c r="W136" s="107">
        <v>0.5</v>
      </c>
      <c r="X136" s="240"/>
    </row>
    <row r="137" spans="11:24" x14ac:dyDescent="0.25">
      <c r="K137" s="100" t="s">
        <v>491</v>
      </c>
      <c r="L137" s="101" t="s">
        <v>492</v>
      </c>
      <c r="M137" s="102" t="s">
        <v>493</v>
      </c>
      <c r="N137" s="103" t="s">
        <v>491</v>
      </c>
      <c r="O137" s="104" t="s">
        <v>494</v>
      </c>
      <c r="P137" s="105" t="s">
        <v>495</v>
      </c>
      <c r="Q137" s="103">
        <v>100</v>
      </c>
      <c r="R137" s="105" t="s">
        <v>758</v>
      </c>
      <c r="S137" s="106" t="s">
        <v>482</v>
      </c>
      <c r="T137" s="107">
        <v>0.3</v>
      </c>
      <c r="U137" s="107">
        <v>0.3</v>
      </c>
      <c r="V137" s="107">
        <v>0.4</v>
      </c>
      <c r="W137" s="107">
        <v>0.5</v>
      </c>
      <c r="X137" s="240"/>
    </row>
    <row r="138" spans="11:24" x14ac:dyDescent="0.25">
      <c r="K138" s="100" t="s">
        <v>491</v>
      </c>
      <c r="L138" s="101" t="s">
        <v>492</v>
      </c>
      <c r="M138" s="102" t="s">
        <v>493</v>
      </c>
      <c r="N138" s="103" t="s">
        <v>554</v>
      </c>
      <c r="O138" s="104" t="s">
        <v>555</v>
      </c>
      <c r="P138" s="105" t="s">
        <v>556</v>
      </c>
      <c r="Q138" s="103">
        <v>101</v>
      </c>
      <c r="R138" s="105" t="s">
        <v>759</v>
      </c>
      <c r="S138" s="106" t="s">
        <v>482</v>
      </c>
      <c r="T138" s="107">
        <v>0.3</v>
      </c>
      <c r="U138" s="107">
        <v>0.3</v>
      </c>
      <c r="V138" s="107">
        <v>0.4</v>
      </c>
      <c r="W138" s="107">
        <v>0.5</v>
      </c>
      <c r="X138" s="240"/>
    </row>
    <row r="139" spans="11:24" x14ac:dyDescent="0.25">
      <c r="K139" s="100" t="s">
        <v>473</v>
      </c>
      <c r="L139" s="101" t="s">
        <v>474</v>
      </c>
      <c r="M139" s="102" t="s">
        <v>475</v>
      </c>
      <c r="N139" s="103" t="s">
        <v>519</v>
      </c>
      <c r="O139" s="104" t="s">
        <v>520</v>
      </c>
      <c r="P139" s="105" t="s">
        <v>521</v>
      </c>
      <c r="Q139" s="103">
        <v>102</v>
      </c>
      <c r="R139" s="105" t="s">
        <v>760</v>
      </c>
      <c r="S139" s="106" t="s">
        <v>7</v>
      </c>
      <c r="T139" s="107">
        <v>0</v>
      </c>
      <c r="U139" s="107">
        <v>0.15</v>
      </c>
      <c r="V139" s="107">
        <v>0.25</v>
      </c>
      <c r="W139" s="107">
        <v>0.35</v>
      </c>
      <c r="X139" s="240"/>
    </row>
    <row r="140" spans="11:24" x14ac:dyDescent="0.25">
      <c r="K140" s="100" t="s">
        <v>491</v>
      </c>
      <c r="L140" s="101" t="s">
        <v>492</v>
      </c>
      <c r="M140" s="102" t="s">
        <v>493</v>
      </c>
      <c r="N140" s="103" t="s">
        <v>554</v>
      </c>
      <c r="O140" s="104" t="s">
        <v>555</v>
      </c>
      <c r="P140" s="105" t="s">
        <v>556</v>
      </c>
      <c r="Q140" s="103">
        <v>103</v>
      </c>
      <c r="R140" s="105" t="s">
        <v>761</v>
      </c>
      <c r="S140" s="106" t="s">
        <v>482</v>
      </c>
      <c r="T140" s="107">
        <v>0.3</v>
      </c>
      <c r="U140" s="107">
        <v>0.3</v>
      </c>
      <c r="V140" s="107">
        <v>0.4</v>
      </c>
      <c r="W140" s="107">
        <v>0.5</v>
      </c>
      <c r="X140" s="240"/>
    </row>
    <row r="141" spans="11:24" x14ac:dyDescent="0.25">
      <c r="K141" s="100" t="s">
        <v>491</v>
      </c>
      <c r="L141" s="101" t="s">
        <v>492</v>
      </c>
      <c r="M141" s="102" t="s">
        <v>493</v>
      </c>
      <c r="N141" s="103" t="s">
        <v>491</v>
      </c>
      <c r="O141" s="104" t="s">
        <v>494</v>
      </c>
      <c r="P141" s="105" t="s">
        <v>495</v>
      </c>
      <c r="Q141" s="103">
        <v>176</v>
      </c>
      <c r="R141" s="105" t="s">
        <v>762</v>
      </c>
      <c r="S141" s="106" t="s">
        <v>482</v>
      </c>
      <c r="T141" s="107">
        <v>0.3</v>
      </c>
      <c r="U141" s="107">
        <v>0.3</v>
      </c>
      <c r="V141" s="107">
        <v>0.4</v>
      </c>
      <c r="W141" s="107">
        <v>0.5</v>
      </c>
      <c r="X141" s="240"/>
    </row>
    <row r="142" spans="11:24" x14ac:dyDescent="0.25">
      <c r="K142" s="100" t="s">
        <v>491</v>
      </c>
      <c r="L142" s="101" t="s">
        <v>492</v>
      </c>
      <c r="M142" s="102" t="s">
        <v>493</v>
      </c>
      <c r="N142" s="103" t="s">
        <v>538</v>
      </c>
      <c r="O142" s="104" t="s">
        <v>539</v>
      </c>
      <c r="P142" s="105" t="s">
        <v>540</v>
      </c>
      <c r="Q142" s="103">
        <v>209</v>
      </c>
      <c r="R142" s="105" t="s">
        <v>763</v>
      </c>
      <c r="S142" s="106" t="s">
        <v>482</v>
      </c>
      <c r="T142" s="107">
        <v>0.4</v>
      </c>
      <c r="U142" s="107">
        <v>0.4</v>
      </c>
      <c r="V142" s="107">
        <v>0.5</v>
      </c>
      <c r="W142" s="107">
        <v>0.6</v>
      </c>
      <c r="X142" s="240"/>
    </row>
    <row r="143" spans="11:24" x14ac:dyDescent="0.25">
      <c r="K143" s="100" t="s">
        <v>473</v>
      </c>
      <c r="L143" s="101" t="s">
        <v>474</v>
      </c>
      <c r="M143" s="102" t="s">
        <v>475</v>
      </c>
      <c r="N143" s="103">
        <v>11</v>
      </c>
      <c r="O143" s="104" t="s">
        <v>476</v>
      </c>
      <c r="P143" s="105" t="s">
        <v>477</v>
      </c>
      <c r="Q143" s="103">
        <v>201</v>
      </c>
      <c r="R143" s="105" t="s">
        <v>764</v>
      </c>
      <c r="S143" s="106" t="s">
        <v>7</v>
      </c>
      <c r="T143" s="107">
        <v>0</v>
      </c>
      <c r="U143" s="107">
        <v>0.15</v>
      </c>
      <c r="V143" s="107">
        <v>0.25</v>
      </c>
      <c r="W143" s="107">
        <v>0.35</v>
      </c>
      <c r="X143" s="240"/>
    </row>
    <row r="144" spans="11:24" x14ac:dyDescent="0.25">
      <c r="K144" s="100" t="s">
        <v>491</v>
      </c>
      <c r="L144" s="101" t="s">
        <v>492</v>
      </c>
      <c r="M144" s="102" t="s">
        <v>493</v>
      </c>
      <c r="N144" s="103" t="s">
        <v>559</v>
      </c>
      <c r="O144" s="104" t="s">
        <v>560</v>
      </c>
      <c r="P144" s="105" t="s">
        <v>561</v>
      </c>
      <c r="Q144" s="103">
        <v>104</v>
      </c>
      <c r="R144" s="105" t="s">
        <v>765</v>
      </c>
      <c r="S144" s="106" t="s">
        <v>482</v>
      </c>
      <c r="T144" s="107">
        <v>0.3</v>
      </c>
      <c r="U144" s="107">
        <v>0.3</v>
      </c>
      <c r="V144" s="107">
        <v>0.4</v>
      </c>
      <c r="W144" s="107">
        <v>0.5</v>
      </c>
      <c r="X144" s="240"/>
    </row>
    <row r="145" spans="11:24" x14ac:dyDescent="0.25">
      <c r="K145" s="100" t="s">
        <v>491</v>
      </c>
      <c r="L145" s="101" t="s">
        <v>492</v>
      </c>
      <c r="M145" s="102" t="s">
        <v>493</v>
      </c>
      <c r="N145" s="103" t="s">
        <v>554</v>
      </c>
      <c r="O145" s="104" t="s">
        <v>555</v>
      </c>
      <c r="P145" s="105" t="s">
        <v>556</v>
      </c>
      <c r="Q145" s="103">
        <v>177</v>
      </c>
      <c r="R145" s="105" t="s">
        <v>766</v>
      </c>
      <c r="S145" s="106" t="s">
        <v>482</v>
      </c>
      <c r="T145" s="107">
        <v>0.3</v>
      </c>
      <c r="U145" s="107">
        <v>0.3</v>
      </c>
      <c r="V145" s="107">
        <v>0.4</v>
      </c>
      <c r="W145" s="107">
        <v>0.5</v>
      </c>
      <c r="X145" s="240"/>
    </row>
    <row r="146" spans="11:24" x14ac:dyDescent="0.25">
      <c r="K146" s="100" t="s">
        <v>491</v>
      </c>
      <c r="L146" s="101" t="s">
        <v>492</v>
      </c>
      <c r="M146" s="102" t="s">
        <v>493</v>
      </c>
      <c r="N146" s="103" t="s">
        <v>538</v>
      </c>
      <c r="O146" s="104" t="s">
        <v>539</v>
      </c>
      <c r="P146" s="105" t="s">
        <v>540</v>
      </c>
      <c r="Q146" s="103">
        <v>106</v>
      </c>
      <c r="R146" s="105" t="s">
        <v>767</v>
      </c>
      <c r="S146" s="106" t="s">
        <v>482</v>
      </c>
      <c r="T146" s="107">
        <v>0.3</v>
      </c>
      <c r="U146" s="107">
        <v>0.3</v>
      </c>
      <c r="V146" s="107">
        <v>0.4</v>
      </c>
      <c r="W146" s="107">
        <v>0.5</v>
      </c>
      <c r="X146" s="240"/>
    </row>
    <row r="147" spans="11:24" x14ac:dyDescent="0.25">
      <c r="K147" s="100" t="s">
        <v>491</v>
      </c>
      <c r="L147" s="101" t="s">
        <v>492</v>
      </c>
      <c r="M147" s="102" t="s">
        <v>493</v>
      </c>
      <c r="N147" s="103" t="s">
        <v>491</v>
      </c>
      <c r="O147" s="104" t="s">
        <v>494</v>
      </c>
      <c r="P147" s="105" t="s">
        <v>495</v>
      </c>
      <c r="Q147" s="103">
        <v>105</v>
      </c>
      <c r="R147" s="105" t="s">
        <v>768</v>
      </c>
      <c r="S147" s="106" t="s">
        <v>482</v>
      </c>
      <c r="T147" s="107">
        <v>0.3</v>
      </c>
      <c r="U147" s="107">
        <v>0.3</v>
      </c>
      <c r="V147" s="107">
        <v>0.4</v>
      </c>
      <c r="W147" s="107">
        <v>0.5</v>
      </c>
      <c r="X147" s="240"/>
    </row>
    <row r="148" spans="11:24" x14ac:dyDescent="0.25">
      <c r="K148" s="100" t="s">
        <v>491</v>
      </c>
      <c r="L148" s="101" t="s">
        <v>492</v>
      </c>
      <c r="M148" s="102" t="s">
        <v>493</v>
      </c>
      <c r="N148" s="103" t="s">
        <v>538</v>
      </c>
      <c r="O148" s="104" t="s">
        <v>539</v>
      </c>
      <c r="P148" s="105" t="s">
        <v>540</v>
      </c>
      <c r="Q148" s="103">
        <v>107</v>
      </c>
      <c r="R148" s="105" t="s">
        <v>769</v>
      </c>
      <c r="S148" s="106" t="s">
        <v>482</v>
      </c>
      <c r="T148" s="107">
        <v>0.3</v>
      </c>
      <c r="U148" s="107">
        <v>0.3</v>
      </c>
      <c r="V148" s="107">
        <v>0.4</v>
      </c>
      <c r="W148" s="107">
        <v>0.5</v>
      </c>
      <c r="X148" s="240"/>
    </row>
    <row r="149" spans="11:24" x14ac:dyDescent="0.25">
      <c r="K149" s="100" t="s">
        <v>491</v>
      </c>
      <c r="L149" s="101" t="s">
        <v>492</v>
      </c>
      <c r="M149" s="102" t="s">
        <v>493</v>
      </c>
      <c r="N149" s="103" t="s">
        <v>473</v>
      </c>
      <c r="O149" s="104" t="s">
        <v>507</v>
      </c>
      <c r="P149" s="105" t="s">
        <v>508</v>
      </c>
      <c r="Q149" s="103">
        <v>108</v>
      </c>
      <c r="R149" s="105" t="s">
        <v>770</v>
      </c>
      <c r="S149" s="106" t="s">
        <v>482</v>
      </c>
      <c r="T149" s="107">
        <v>0.3</v>
      </c>
      <c r="U149" s="107">
        <v>0.3</v>
      </c>
      <c r="V149" s="107">
        <v>0.4</v>
      </c>
      <c r="W149" s="107">
        <v>0.5</v>
      </c>
      <c r="X149" s="240"/>
    </row>
    <row r="150" spans="11:24" x14ac:dyDescent="0.25">
      <c r="K150" s="100" t="s">
        <v>491</v>
      </c>
      <c r="L150" s="101" t="s">
        <v>492</v>
      </c>
      <c r="M150" s="102" t="s">
        <v>493</v>
      </c>
      <c r="N150" s="103" t="s">
        <v>473</v>
      </c>
      <c r="O150" s="104" t="s">
        <v>507</v>
      </c>
      <c r="P150" s="105" t="s">
        <v>508</v>
      </c>
      <c r="Q150" s="103">
        <v>178</v>
      </c>
      <c r="R150" s="105" t="s">
        <v>771</v>
      </c>
      <c r="S150" s="106" t="s">
        <v>482</v>
      </c>
      <c r="T150" s="107">
        <v>0.3</v>
      </c>
      <c r="U150" s="107">
        <v>0.3</v>
      </c>
      <c r="V150" s="107">
        <v>0.4</v>
      </c>
      <c r="W150" s="107">
        <v>0.5</v>
      </c>
      <c r="X150" s="240"/>
    </row>
    <row r="151" spans="11:24" x14ac:dyDescent="0.25">
      <c r="K151" s="100" t="s">
        <v>491</v>
      </c>
      <c r="L151" s="101" t="s">
        <v>492</v>
      </c>
      <c r="M151" s="102" t="s">
        <v>493</v>
      </c>
      <c r="N151" s="103" t="s">
        <v>559</v>
      </c>
      <c r="O151" s="104" t="s">
        <v>560</v>
      </c>
      <c r="P151" s="105" t="s">
        <v>561</v>
      </c>
      <c r="Q151" s="103">
        <v>109</v>
      </c>
      <c r="R151" s="105" t="s">
        <v>772</v>
      </c>
      <c r="S151" s="106" t="s">
        <v>482</v>
      </c>
      <c r="T151" s="107">
        <v>0.3</v>
      </c>
      <c r="U151" s="107">
        <v>0.3</v>
      </c>
      <c r="V151" s="107">
        <v>0.4</v>
      </c>
      <c r="W151" s="107">
        <v>0.5</v>
      </c>
      <c r="X151" s="240"/>
    </row>
    <row r="152" spans="11:24" x14ac:dyDescent="0.25">
      <c r="K152" s="100" t="s">
        <v>491</v>
      </c>
      <c r="L152" s="101" t="s">
        <v>492</v>
      </c>
      <c r="M152" s="102" t="s">
        <v>493</v>
      </c>
      <c r="N152" s="103" t="s">
        <v>513</v>
      </c>
      <c r="O152" s="104" t="s">
        <v>514</v>
      </c>
      <c r="P152" s="105" t="s">
        <v>515</v>
      </c>
      <c r="Q152" s="103">
        <v>110</v>
      </c>
      <c r="R152" s="105" t="s">
        <v>773</v>
      </c>
      <c r="S152" s="106" t="s">
        <v>482</v>
      </c>
      <c r="T152" s="107">
        <v>0.3</v>
      </c>
      <c r="U152" s="107">
        <v>0.3</v>
      </c>
      <c r="V152" s="107">
        <v>0.4</v>
      </c>
      <c r="W152" s="107">
        <v>0.5</v>
      </c>
      <c r="X152" s="240"/>
    </row>
    <row r="153" spans="11:24" x14ac:dyDescent="0.25">
      <c r="K153" s="100" t="s">
        <v>473</v>
      </c>
      <c r="L153" s="101" t="s">
        <v>474</v>
      </c>
      <c r="M153" s="102" t="s">
        <v>475</v>
      </c>
      <c r="N153" s="103">
        <v>12</v>
      </c>
      <c r="O153" s="104" t="s">
        <v>484</v>
      </c>
      <c r="P153" s="105" t="s">
        <v>485</v>
      </c>
      <c r="Q153" s="103">
        <v>111</v>
      </c>
      <c r="R153" s="105" t="s">
        <v>774</v>
      </c>
      <c r="S153" s="106" t="s">
        <v>7</v>
      </c>
      <c r="T153" s="107">
        <v>0</v>
      </c>
      <c r="U153" s="107">
        <v>0.25</v>
      </c>
      <c r="V153" s="107">
        <v>0.5</v>
      </c>
      <c r="W153" s="107">
        <v>0.6</v>
      </c>
      <c r="X153" s="240"/>
    </row>
    <row r="154" spans="11:24" x14ac:dyDescent="0.25">
      <c r="K154" s="100" t="s">
        <v>491</v>
      </c>
      <c r="L154" s="101" t="s">
        <v>492</v>
      </c>
      <c r="M154" s="102" t="s">
        <v>493</v>
      </c>
      <c r="N154" s="103" t="s">
        <v>554</v>
      </c>
      <c r="O154" s="104" t="s">
        <v>555</v>
      </c>
      <c r="P154" s="105" t="s">
        <v>556</v>
      </c>
      <c r="Q154" s="103">
        <v>112</v>
      </c>
      <c r="R154" s="105" t="s">
        <v>775</v>
      </c>
      <c r="S154" s="106" t="s">
        <v>482</v>
      </c>
      <c r="T154" s="107">
        <v>0.3</v>
      </c>
      <c r="U154" s="107">
        <v>0.3</v>
      </c>
      <c r="V154" s="107">
        <v>0.4</v>
      </c>
      <c r="W154" s="107">
        <v>0.5</v>
      </c>
      <c r="X154" s="240"/>
    </row>
    <row r="155" spans="11:24" x14ac:dyDescent="0.25">
      <c r="K155" s="100" t="s">
        <v>491</v>
      </c>
      <c r="L155" s="101" t="s">
        <v>492</v>
      </c>
      <c r="M155" s="102" t="s">
        <v>493</v>
      </c>
      <c r="N155" s="103" t="s">
        <v>473</v>
      </c>
      <c r="O155" s="104" t="s">
        <v>507</v>
      </c>
      <c r="P155" s="105" t="s">
        <v>508</v>
      </c>
      <c r="Q155" s="103">
        <v>113</v>
      </c>
      <c r="R155" s="105" t="s">
        <v>776</v>
      </c>
      <c r="S155" s="106" t="s">
        <v>482</v>
      </c>
      <c r="T155" s="107">
        <v>0.3</v>
      </c>
      <c r="U155" s="107">
        <v>0.3</v>
      </c>
      <c r="V155" s="107">
        <v>0.4</v>
      </c>
      <c r="W155" s="107">
        <v>0.5</v>
      </c>
      <c r="X155" s="240"/>
    </row>
    <row r="156" spans="11:24" x14ac:dyDescent="0.25">
      <c r="K156" s="100" t="s">
        <v>491</v>
      </c>
      <c r="L156" s="101" t="s">
        <v>492</v>
      </c>
      <c r="M156" s="102" t="s">
        <v>493</v>
      </c>
      <c r="N156" s="103" t="s">
        <v>538</v>
      </c>
      <c r="O156" s="104" t="s">
        <v>539</v>
      </c>
      <c r="P156" s="105" t="s">
        <v>540</v>
      </c>
      <c r="Q156" s="103">
        <v>114</v>
      </c>
      <c r="R156" s="105" t="s">
        <v>777</v>
      </c>
      <c r="S156" s="106" t="s">
        <v>482</v>
      </c>
      <c r="T156" s="107">
        <v>0.3</v>
      </c>
      <c r="U156" s="107">
        <v>0.3</v>
      </c>
      <c r="V156" s="107">
        <v>0.4</v>
      </c>
      <c r="W156" s="107">
        <v>0.5</v>
      </c>
      <c r="X156" s="240"/>
    </row>
    <row r="157" spans="11:24" x14ac:dyDescent="0.25">
      <c r="K157" s="100" t="s">
        <v>491</v>
      </c>
      <c r="L157" s="101" t="s">
        <v>492</v>
      </c>
      <c r="M157" s="102" t="s">
        <v>493</v>
      </c>
      <c r="N157" s="103" t="s">
        <v>559</v>
      </c>
      <c r="O157" s="104" t="s">
        <v>560</v>
      </c>
      <c r="P157" s="105" t="s">
        <v>561</v>
      </c>
      <c r="Q157" s="103">
        <v>179</v>
      </c>
      <c r="R157" s="105" t="s">
        <v>778</v>
      </c>
      <c r="S157" s="106" t="s">
        <v>482</v>
      </c>
      <c r="T157" s="107">
        <v>0.3</v>
      </c>
      <c r="U157" s="107">
        <v>0.3</v>
      </c>
      <c r="V157" s="107">
        <v>0.4</v>
      </c>
      <c r="W157" s="107">
        <v>0.5</v>
      </c>
      <c r="X157" s="240"/>
    </row>
    <row r="158" spans="11:24" x14ac:dyDescent="0.25">
      <c r="K158" s="100" t="s">
        <v>491</v>
      </c>
      <c r="L158" s="101" t="s">
        <v>492</v>
      </c>
      <c r="M158" s="102" t="s">
        <v>493</v>
      </c>
      <c r="N158" s="103" t="s">
        <v>538</v>
      </c>
      <c r="O158" s="104" t="s">
        <v>539</v>
      </c>
      <c r="P158" s="105" t="s">
        <v>540</v>
      </c>
      <c r="Q158" s="103">
        <v>180</v>
      </c>
      <c r="R158" s="105" t="s">
        <v>779</v>
      </c>
      <c r="S158" s="106" t="s">
        <v>482</v>
      </c>
      <c r="T158" s="107">
        <v>0.4</v>
      </c>
      <c r="U158" s="107">
        <v>0.4</v>
      </c>
      <c r="V158" s="107">
        <v>0.5</v>
      </c>
      <c r="W158" s="107">
        <v>0.6</v>
      </c>
      <c r="X158" s="240"/>
    </row>
    <row r="159" spans="11:24" x14ac:dyDescent="0.25">
      <c r="K159" s="100" t="s">
        <v>491</v>
      </c>
      <c r="L159" s="101" t="s">
        <v>492</v>
      </c>
      <c r="M159" s="102" t="s">
        <v>493</v>
      </c>
      <c r="N159" s="103" t="s">
        <v>473</v>
      </c>
      <c r="O159" s="104" t="s">
        <v>507</v>
      </c>
      <c r="P159" s="105" t="s">
        <v>508</v>
      </c>
      <c r="Q159" s="103">
        <v>202</v>
      </c>
      <c r="R159" s="105" t="s">
        <v>780</v>
      </c>
      <c r="S159" s="106" t="s">
        <v>482</v>
      </c>
      <c r="T159" s="107">
        <v>0.3</v>
      </c>
      <c r="U159" s="107">
        <v>0.3</v>
      </c>
      <c r="V159" s="107">
        <v>0.4</v>
      </c>
      <c r="W159" s="107">
        <v>0.5</v>
      </c>
      <c r="X159" s="240"/>
    </row>
    <row r="160" spans="11:24" x14ac:dyDescent="0.25">
      <c r="K160" s="100" t="s">
        <v>491</v>
      </c>
      <c r="L160" s="101" t="s">
        <v>492</v>
      </c>
      <c r="M160" s="102" t="s">
        <v>493</v>
      </c>
      <c r="N160" s="103" t="s">
        <v>473</v>
      </c>
      <c r="O160" s="104" t="s">
        <v>507</v>
      </c>
      <c r="P160" s="105" t="s">
        <v>508</v>
      </c>
      <c r="Q160" s="103">
        <v>115</v>
      </c>
      <c r="R160" s="105" t="s">
        <v>781</v>
      </c>
      <c r="S160" s="106" t="s">
        <v>482</v>
      </c>
      <c r="T160" s="107">
        <v>0.3</v>
      </c>
      <c r="U160" s="107">
        <v>0.3</v>
      </c>
      <c r="V160" s="107">
        <v>0.4</v>
      </c>
      <c r="W160" s="107">
        <v>0.5</v>
      </c>
      <c r="X160" s="240"/>
    </row>
    <row r="161" spans="11:24" x14ac:dyDescent="0.25">
      <c r="K161" s="100" t="s">
        <v>491</v>
      </c>
      <c r="L161" s="101" t="s">
        <v>492</v>
      </c>
      <c r="M161" s="102" t="s">
        <v>493</v>
      </c>
      <c r="N161" s="103" t="s">
        <v>559</v>
      </c>
      <c r="O161" s="104" t="s">
        <v>560</v>
      </c>
      <c r="P161" s="105" t="s">
        <v>561</v>
      </c>
      <c r="Q161" s="103">
        <v>203</v>
      </c>
      <c r="R161" s="105" t="s">
        <v>782</v>
      </c>
      <c r="S161" s="106" t="s">
        <v>482</v>
      </c>
      <c r="T161" s="107">
        <v>0.3</v>
      </c>
      <c r="U161" s="107">
        <v>0.3</v>
      </c>
      <c r="V161" s="107">
        <v>0.4</v>
      </c>
      <c r="W161" s="107">
        <v>0.5</v>
      </c>
      <c r="X161" s="240"/>
    </row>
    <row r="162" spans="11:24" x14ac:dyDescent="0.25">
      <c r="K162" s="100" t="s">
        <v>491</v>
      </c>
      <c r="L162" s="101" t="s">
        <v>492</v>
      </c>
      <c r="M162" s="102" t="s">
        <v>493</v>
      </c>
      <c r="N162" s="103" t="s">
        <v>473</v>
      </c>
      <c r="O162" s="104" t="s">
        <v>507</v>
      </c>
      <c r="P162" s="105" t="s">
        <v>508</v>
      </c>
      <c r="Q162" s="103">
        <v>181</v>
      </c>
      <c r="R162" s="105" t="s">
        <v>783</v>
      </c>
      <c r="S162" s="106" t="s">
        <v>482</v>
      </c>
      <c r="T162" s="107">
        <v>0.3</v>
      </c>
      <c r="U162" s="107">
        <v>0.3</v>
      </c>
      <c r="V162" s="107">
        <v>0.4</v>
      </c>
      <c r="W162" s="107">
        <v>0.5</v>
      </c>
      <c r="X162" s="240"/>
    </row>
    <row r="163" spans="11:24" x14ac:dyDescent="0.25">
      <c r="K163" s="100" t="s">
        <v>491</v>
      </c>
      <c r="L163" s="101" t="s">
        <v>492</v>
      </c>
      <c r="M163" s="102" t="s">
        <v>493</v>
      </c>
      <c r="N163" s="103" t="s">
        <v>473</v>
      </c>
      <c r="O163" s="104" t="s">
        <v>507</v>
      </c>
      <c r="P163" s="105" t="s">
        <v>508</v>
      </c>
      <c r="Q163" s="103">
        <v>204</v>
      </c>
      <c r="R163" s="105" t="s">
        <v>784</v>
      </c>
      <c r="S163" s="106" t="s">
        <v>482</v>
      </c>
      <c r="T163" s="107">
        <v>0.3</v>
      </c>
      <c r="U163" s="107">
        <v>0.3</v>
      </c>
      <c r="V163" s="107">
        <v>0.4</v>
      </c>
      <c r="W163" s="107">
        <v>0.5</v>
      </c>
      <c r="X163" s="240"/>
    </row>
    <row r="164" spans="11:24" x14ac:dyDescent="0.25">
      <c r="K164" s="100" t="s">
        <v>491</v>
      </c>
      <c r="L164" s="101" t="s">
        <v>492</v>
      </c>
      <c r="M164" s="102" t="s">
        <v>493</v>
      </c>
      <c r="N164" s="103" t="s">
        <v>473</v>
      </c>
      <c r="O164" s="104" t="s">
        <v>507</v>
      </c>
      <c r="P164" s="105" t="s">
        <v>508</v>
      </c>
      <c r="Q164" s="103">
        <v>182</v>
      </c>
      <c r="R164" s="105" t="s">
        <v>785</v>
      </c>
      <c r="S164" s="106" t="s">
        <v>482</v>
      </c>
      <c r="T164" s="107">
        <v>0.3</v>
      </c>
      <c r="U164" s="107">
        <v>0.3</v>
      </c>
      <c r="V164" s="107">
        <v>0.4</v>
      </c>
      <c r="W164" s="107">
        <v>0.5</v>
      </c>
      <c r="X164" s="240"/>
    </row>
    <row r="165" spans="11:24" x14ac:dyDescent="0.25">
      <c r="K165" s="100" t="s">
        <v>491</v>
      </c>
      <c r="L165" s="101" t="s">
        <v>492</v>
      </c>
      <c r="M165" s="102" t="s">
        <v>493</v>
      </c>
      <c r="N165" s="103" t="s">
        <v>491</v>
      </c>
      <c r="O165" s="104" t="s">
        <v>494</v>
      </c>
      <c r="P165" s="105" t="s">
        <v>495</v>
      </c>
      <c r="Q165" s="103">
        <v>116</v>
      </c>
      <c r="R165" s="105" t="s">
        <v>786</v>
      </c>
      <c r="S165" s="106" t="s">
        <v>482</v>
      </c>
      <c r="T165" s="107">
        <v>0.3</v>
      </c>
      <c r="U165" s="107">
        <v>0.3</v>
      </c>
      <c r="V165" s="107">
        <v>0.4</v>
      </c>
      <c r="W165" s="107">
        <v>0.5</v>
      </c>
      <c r="X165" s="240"/>
    </row>
    <row r="166" spans="11:24" x14ac:dyDescent="0.25">
      <c r="K166" s="100" t="s">
        <v>491</v>
      </c>
      <c r="L166" s="101" t="s">
        <v>492</v>
      </c>
      <c r="M166" s="102" t="s">
        <v>493</v>
      </c>
      <c r="N166" s="103" t="s">
        <v>473</v>
      </c>
      <c r="O166" s="104" t="s">
        <v>507</v>
      </c>
      <c r="P166" s="105" t="s">
        <v>508</v>
      </c>
      <c r="Q166" s="103">
        <v>210</v>
      </c>
      <c r="R166" s="105" t="s">
        <v>787</v>
      </c>
      <c r="S166" s="106" t="s">
        <v>482</v>
      </c>
      <c r="T166" s="107">
        <v>0.3</v>
      </c>
      <c r="U166" s="107">
        <v>0.3</v>
      </c>
      <c r="V166" s="107">
        <v>0.4</v>
      </c>
      <c r="W166" s="107">
        <v>0.5</v>
      </c>
      <c r="X166" s="240"/>
    </row>
    <row r="167" spans="11:24" x14ac:dyDescent="0.25">
      <c r="K167" s="100" t="s">
        <v>491</v>
      </c>
      <c r="L167" s="101" t="s">
        <v>492</v>
      </c>
      <c r="M167" s="102" t="s">
        <v>493</v>
      </c>
      <c r="N167" s="103" t="s">
        <v>473</v>
      </c>
      <c r="O167" s="104" t="s">
        <v>507</v>
      </c>
      <c r="P167" s="105" t="s">
        <v>508</v>
      </c>
      <c r="Q167" s="103">
        <v>205</v>
      </c>
      <c r="R167" s="105" t="s">
        <v>788</v>
      </c>
      <c r="S167" s="106" t="s">
        <v>482</v>
      </c>
      <c r="T167" s="107">
        <v>0.3</v>
      </c>
      <c r="U167" s="107">
        <v>0.3</v>
      </c>
      <c r="V167" s="107">
        <v>0.4</v>
      </c>
      <c r="W167" s="107">
        <v>0.5</v>
      </c>
      <c r="X167" s="240"/>
    </row>
    <row r="168" spans="11:24" x14ac:dyDescent="0.25">
      <c r="K168" s="100" t="s">
        <v>491</v>
      </c>
      <c r="L168" s="101" t="s">
        <v>492</v>
      </c>
      <c r="M168" s="102" t="s">
        <v>493</v>
      </c>
      <c r="N168" s="103" t="s">
        <v>491</v>
      </c>
      <c r="O168" s="104" t="s">
        <v>494</v>
      </c>
      <c r="P168" s="105" t="s">
        <v>495</v>
      </c>
      <c r="Q168" s="103" t="s">
        <v>789</v>
      </c>
      <c r="R168" s="105" t="s">
        <v>790</v>
      </c>
      <c r="S168" s="106" t="s">
        <v>482</v>
      </c>
      <c r="T168" s="107">
        <v>0.3</v>
      </c>
      <c r="U168" s="107">
        <v>0.3</v>
      </c>
      <c r="V168" s="107">
        <v>0.4</v>
      </c>
      <c r="W168" s="107">
        <v>0.5</v>
      </c>
      <c r="X168" s="240"/>
    </row>
    <row r="169" spans="11:24" x14ac:dyDescent="0.25">
      <c r="K169" s="100" t="s">
        <v>473</v>
      </c>
      <c r="L169" s="101" t="s">
        <v>474</v>
      </c>
      <c r="M169" s="102" t="s">
        <v>475</v>
      </c>
      <c r="N169" s="103">
        <v>11</v>
      </c>
      <c r="O169" s="104" t="s">
        <v>476</v>
      </c>
      <c r="P169" s="105" t="s">
        <v>477</v>
      </c>
      <c r="Q169" s="103">
        <v>183</v>
      </c>
      <c r="R169" s="105" t="s">
        <v>791</v>
      </c>
      <c r="S169" s="106" t="s">
        <v>7</v>
      </c>
      <c r="T169" s="107">
        <v>0</v>
      </c>
      <c r="U169" s="107">
        <v>0.15</v>
      </c>
      <c r="V169" s="107">
        <v>0.25</v>
      </c>
      <c r="W169" s="107">
        <v>0.35</v>
      </c>
      <c r="X169" s="240"/>
    </row>
    <row r="170" spans="11:24" x14ac:dyDescent="0.25">
      <c r="K170" s="100" t="s">
        <v>473</v>
      </c>
      <c r="L170" s="101" t="s">
        <v>474</v>
      </c>
      <c r="M170" s="102" t="s">
        <v>475</v>
      </c>
      <c r="N170" s="103" t="s">
        <v>519</v>
      </c>
      <c r="O170" s="104" t="s">
        <v>520</v>
      </c>
      <c r="P170" s="105" t="s">
        <v>521</v>
      </c>
      <c r="Q170" s="103">
        <v>117</v>
      </c>
      <c r="R170" s="105" t="s">
        <v>792</v>
      </c>
      <c r="S170" s="106" t="s">
        <v>7</v>
      </c>
      <c r="T170" s="107">
        <v>0</v>
      </c>
      <c r="U170" s="107">
        <v>0.15</v>
      </c>
      <c r="V170" s="107">
        <v>0.25</v>
      </c>
      <c r="W170" s="107">
        <v>0.35</v>
      </c>
      <c r="X170" s="240"/>
    </row>
    <row r="171" spans="11:24" x14ac:dyDescent="0.25">
      <c r="K171" s="100" t="s">
        <v>491</v>
      </c>
      <c r="L171" s="101" t="s">
        <v>492</v>
      </c>
      <c r="M171" s="102" t="s">
        <v>493</v>
      </c>
      <c r="N171" s="103" t="s">
        <v>473</v>
      </c>
      <c r="O171" s="104" t="s">
        <v>507</v>
      </c>
      <c r="P171" s="105" t="s">
        <v>508</v>
      </c>
      <c r="Q171" s="103">
        <v>118</v>
      </c>
      <c r="R171" s="105" t="s">
        <v>793</v>
      </c>
      <c r="S171" s="106" t="s">
        <v>482</v>
      </c>
      <c r="T171" s="107">
        <v>0.3</v>
      </c>
      <c r="U171" s="107">
        <v>0.3</v>
      </c>
      <c r="V171" s="107">
        <v>0.4</v>
      </c>
      <c r="W171" s="107">
        <v>0.5</v>
      </c>
      <c r="X171" s="240"/>
    </row>
    <row r="172" spans="11:24" x14ac:dyDescent="0.25">
      <c r="K172" s="100" t="s">
        <v>491</v>
      </c>
      <c r="L172" s="101" t="s">
        <v>492</v>
      </c>
      <c r="M172" s="102" t="s">
        <v>493</v>
      </c>
      <c r="N172" s="103" t="s">
        <v>559</v>
      </c>
      <c r="O172" s="104" t="s">
        <v>560</v>
      </c>
      <c r="P172" s="105" t="s">
        <v>561</v>
      </c>
      <c r="Q172" s="103">
        <v>119</v>
      </c>
      <c r="R172" s="105" t="s">
        <v>794</v>
      </c>
      <c r="S172" s="106" t="s">
        <v>482</v>
      </c>
      <c r="T172" s="107">
        <v>0.3</v>
      </c>
      <c r="U172" s="107">
        <v>0.3</v>
      </c>
      <c r="V172" s="107">
        <v>0.4</v>
      </c>
      <c r="W172" s="107">
        <v>0.5</v>
      </c>
      <c r="X172" s="240"/>
    </row>
    <row r="173" spans="11:24" x14ac:dyDescent="0.25">
      <c r="K173" s="100" t="s">
        <v>491</v>
      </c>
      <c r="L173" s="101" t="s">
        <v>492</v>
      </c>
      <c r="M173" s="102" t="s">
        <v>493</v>
      </c>
      <c r="N173" s="103" t="s">
        <v>538</v>
      </c>
      <c r="O173" s="104" t="s">
        <v>539</v>
      </c>
      <c r="P173" s="105" t="s">
        <v>540</v>
      </c>
      <c r="Q173" s="103">
        <v>120</v>
      </c>
      <c r="R173" s="105" t="s">
        <v>795</v>
      </c>
      <c r="S173" s="106" t="s">
        <v>482</v>
      </c>
      <c r="T173" s="107">
        <v>0.3</v>
      </c>
      <c r="U173" s="107">
        <v>0.3</v>
      </c>
      <c r="V173" s="107">
        <v>0.4</v>
      </c>
      <c r="W173" s="107">
        <v>0.5</v>
      </c>
      <c r="X173" s="240"/>
    </row>
    <row r="174" spans="11:24" x14ac:dyDescent="0.25">
      <c r="K174" s="100" t="s">
        <v>491</v>
      </c>
      <c r="L174" s="101" t="s">
        <v>492</v>
      </c>
      <c r="M174" s="102" t="s">
        <v>493</v>
      </c>
      <c r="N174" s="103" t="s">
        <v>559</v>
      </c>
      <c r="O174" s="104" t="s">
        <v>560</v>
      </c>
      <c r="P174" s="105" t="s">
        <v>561</v>
      </c>
      <c r="Q174" s="103">
        <v>211</v>
      </c>
      <c r="R174" s="105" t="s">
        <v>796</v>
      </c>
      <c r="S174" s="106" t="s">
        <v>482</v>
      </c>
      <c r="T174" s="107">
        <v>0.3</v>
      </c>
      <c r="U174" s="107">
        <v>0.3</v>
      </c>
      <c r="V174" s="107">
        <v>0.4</v>
      </c>
      <c r="W174" s="107">
        <v>0.5</v>
      </c>
      <c r="X174" s="240"/>
    </row>
    <row r="175" spans="11:24" x14ac:dyDescent="0.25">
      <c r="K175" s="100" t="s">
        <v>491</v>
      </c>
      <c r="L175" s="101" t="s">
        <v>492</v>
      </c>
      <c r="M175" s="102" t="s">
        <v>493</v>
      </c>
      <c r="N175" s="103" t="s">
        <v>559</v>
      </c>
      <c r="O175" s="104" t="s">
        <v>560</v>
      </c>
      <c r="P175" s="105" t="s">
        <v>561</v>
      </c>
      <c r="Q175" s="103">
        <v>121</v>
      </c>
      <c r="R175" s="105" t="s">
        <v>797</v>
      </c>
      <c r="S175" s="106" t="s">
        <v>482</v>
      </c>
      <c r="T175" s="107">
        <v>0.3</v>
      </c>
      <c r="U175" s="107">
        <v>0.3</v>
      </c>
      <c r="V175" s="107">
        <v>0.4</v>
      </c>
      <c r="W175" s="107">
        <v>0.5</v>
      </c>
      <c r="X175" s="240"/>
    </row>
    <row r="176" spans="11:24" x14ac:dyDescent="0.25">
      <c r="K176" s="100" t="s">
        <v>473</v>
      </c>
      <c r="L176" s="101" t="s">
        <v>474</v>
      </c>
      <c r="M176" s="102" t="s">
        <v>475</v>
      </c>
      <c r="N176" s="103" t="s">
        <v>519</v>
      </c>
      <c r="O176" s="104" t="s">
        <v>520</v>
      </c>
      <c r="P176" s="105" t="s">
        <v>521</v>
      </c>
      <c r="Q176" s="103">
        <v>122</v>
      </c>
      <c r="R176" s="105" t="s">
        <v>798</v>
      </c>
      <c r="S176" s="106" t="s">
        <v>7</v>
      </c>
      <c r="T176" s="107">
        <v>0</v>
      </c>
      <c r="U176" s="107">
        <v>0.15</v>
      </c>
      <c r="V176" s="107">
        <v>0.25</v>
      </c>
      <c r="W176" s="107">
        <v>0.35</v>
      </c>
      <c r="X176" s="240"/>
    </row>
    <row r="177" spans="11:24" x14ac:dyDescent="0.25">
      <c r="K177" s="100" t="s">
        <v>473</v>
      </c>
      <c r="L177" s="101" t="s">
        <v>474</v>
      </c>
      <c r="M177" s="102" t="s">
        <v>475</v>
      </c>
      <c r="N177" s="103" t="s">
        <v>533</v>
      </c>
      <c r="O177" s="104" t="s">
        <v>534</v>
      </c>
      <c r="P177" s="105" t="s">
        <v>535</v>
      </c>
      <c r="Q177" s="103">
        <v>123</v>
      </c>
      <c r="R177" s="105" t="s">
        <v>799</v>
      </c>
      <c r="S177" s="106" t="s">
        <v>482</v>
      </c>
      <c r="T177" s="107">
        <v>0</v>
      </c>
      <c r="U177" s="107">
        <v>0</v>
      </c>
      <c r="V177" s="107">
        <v>0</v>
      </c>
      <c r="W177" s="107">
        <v>0</v>
      </c>
      <c r="X177" s="240"/>
    </row>
    <row r="178" spans="11:24" x14ac:dyDescent="0.25">
      <c r="K178" s="100" t="s">
        <v>491</v>
      </c>
      <c r="L178" s="101" t="s">
        <v>492</v>
      </c>
      <c r="M178" s="102" t="s">
        <v>493</v>
      </c>
      <c r="N178" s="103" t="s">
        <v>538</v>
      </c>
      <c r="O178" s="104" t="s">
        <v>539</v>
      </c>
      <c r="P178" s="105" t="s">
        <v>540</v>
      </c>
      <c r="Q178" s="103">
        <v>124</v>
      </c>
      <c r="R178" s="105" t="s">
        <v>800</v>
      </c>
      <c r="S178" s="106" t="s">
        <v>482</v>
      </c>
      <c r="T178" s="107">
        <v>0.3</v>
      </c>
      <c r="U178" s="107">
        <v>0.3</v>
      </c>
      <c r="V178" s="107">
        <v>0.4</v>
      </c>
      <c r="W178" s="107">
        <v>0.5</v>
      </c>
      <c r="X178" s="240"/>
    </row>
    <row r="179" spans="11:24" x14ac:dyDescent="0.25">
      <c r="K179" s="100" t="s">
        <v>491</v>
      </c>
      <c r="L179" s="101" t="s">
        <v>492</v>
      </c>
      <c r="M179" s="102" t="s">
        <v>493</v>
      </c>
      <c r="N179" s="103" t="s">
        <v>559</v>
      </c>
      <c r="O179" s="104" t="s">
        <v>560</v>
      </c>
      <c r="P179" s="105" t="s">
        <v>561</v>
      </c>
      <c r="Q179" s="103">
        <v>206</v>
      </c>
      <c r="R179" s="105" t="s">
        <v>801</v>
      </c>
      <c r="S179" s="106" t="s">
        <v>482</v>
      </c>
      <c r="T179" s="107">
        <v>0.3</v>
      </c>
      <c r="U179" s="107">
        <v>0.3</v>
      </c>
      <c r="V179" s="107">
        <v>0.4</v>
      </c>
      <c r="W179" s="107">
        <v>0.5</v>
      </c>
      <c r="X179" s="240"/>
    </row>
    <row r="180" spans="11:24" x14ac:dyDescent="0.25">
      <c r="K180" s="100" t="s">
        <v>491</v>
      </c>
      <c r="L180" s="101" t="s">
        <v>492</v>
      </c>
      <c r="M180" s="102" t="s">
        <v>493</v>
      </c>
      <c r="N180" s="103" t="s">
        <v>538</v>
      </c>
      <c r="O180" s="104" t="s">
        <v>539</v>
      </c>
      <c r="P180" s="105" t="s">
        <v>540</v>
      </c>
      <c r="Q180" s="103">
        <v>125</v>
      </c>
      <c r="R180" s="105" t="s">
        <v>802</v>
      </c>
      <c r="S180" s="106" t="s">
        <v>482</v>
      </c>
      <c r="T180" s="107">
        <v>0.4</v>
      </c>
      <c r="U180" s="107">
        <v>0.4</v>
      </c>
      <c r="V180" s="107">
        <v>0.5</v>
      </c>
      <c r="W180" s="107">
        <v>0.6</v>
      </c>
      <c r="X180" s="240"/>
    </row>
    <row r="181" spans="11:24" x14ac:dyDescent="0.25">
      <c r="K181" s="100" t="s">
        <v>473</v>
      </c>
      <c r="L181" s="101" t="s">
        <v>474</v>
      </c>
      <c r="M181" s="102" t="s">
        <v>475</v>
      </c>
      <c r="N181" s="103" t="s">
        <v>533</v>
      </c>
      <c r="O181" s="104" t="s">
        <v>534</v>
      </c>
      <c r="P181" s="105" t="s">
        <v>535</v>
      </c>
      <c r="Q181" s="103">
        <v>194</v>
      </c>
      <c r="R181" s="105" t="s">
        <v>803</v>
      </c>
      <c r="S181" s="106" t="s">
        <v>7</v>
      </c>
      <c r="T181" s="107">
        <v>0</v>
      </c>
      <c r="U181" s="107">
        <v>0.15</v>
      </c>
      <c r="V181" s="107">
        <v>0.25</v>
      </c>
      <c r="W181" s="107">
        <v>0.3</v>
      </c>
      <c r="X181" s="240"/>
    </row>
    <row r="182" spans="11:24" x14ac:dyDescent="0.25">
      <c r="K182" s="100" t="s">
        <v>491</v>
      </c>
      <c r="L182" s="101" t="s">
        <v>492</v>
      </c>
      <c r="M182" s="102" t="s">
        <v>493</v>
      </c>
      <c r="N182" s="103" t="s">
        <v>538</v>
      </c>
      <c r="O182" s="104" t="s">
        <v>539</v>
      </c>
      <c r="P182" s="105" t="s">
        <v>540</v>
      </c>
      <c r="Q182" s="103">
        <v>126</v>
      </c>
      <c r="R182" s="105" t="s">
        <v>804</v>
      </c>
      <c r="S182" s="106" t="s">
        <v>482</v>
      </c>
      <c r="T182" s="107">
        <v>0.4</v>
      </c>
      <c r="U182" s="107">
        <v>0.4</v>
      </c>
      <c r="V182" s="107">
        <v>0.5</v>
      </c>
      <c r="W182" s="107">
        <v>0.6</v>
      </c>
      <c r="X182" s="240"/>
    </row>
    <row r="183" spans="11:24" x14ac:dyDescent="0.25">
      <c r="K183" s="100" t="s">
        <v>491</v>
      </c>
      <c r="L183" s="101" t="s">
        <v>492</v>
      </c>
      <c r="M183" s="102" t="s">
        <v>493</v>
      </c>
      <c r="N183" s="103" t="s">
        <v>538</v>
      </c>
      <c r="O183" s="104" t="s">
        <v>539</v>
      </c>
      <c r="P183" s="105" t="s">
        <v>540</v>
      </c>
      <c r="Q183" s="103">
        <v>127</v>
      </c>
      <c r="R183" s="105" t="s">
        <v>805</v>
      </c>
      <c r="S183" s="106" t="s">
        <v>482</v>
      </c>
      <c r="T183" s="107">
        <v>0.3</v>
      </c>
      <c r="U183" s="107">
        <v>0.3</v>
      </c>
      <c r="V183" s="107">
        <v>0.4</v>
      </c>
      <c r="W183" s="107">
        <v>0.5</v>
      </c>
      <c r="X183" s="240"/>
    </row>
    <row r="184" spans="11:24" x14ac:dyDescent="0.25">
      <c r="K184" s="100" t="s">
        <v>491</v>
      </c>
      <c r="L184" s="101" t="s">
        <v>492</v>
      </c>
      <c r="M184" s="102" t="s">
        <v>493</v>
      </c>
      <c r="N184" s="103" t="s">
        <v>538</v>
      </c>
      <c r="O184" s="104" t="s">
        <v>539</v>
      </c>
      <c r="P184" s="105" t="s">
        <v>540</v>
      </c>
      <c r="Q184" s="103">
        <v>184</v>
      </c>
      <c r="R184" s="105" t="s">
        <v>806</v>
      </c>
      <c r="S184" s="106" t="s">
        <v>482</v>
      </c>
      <c r="T184" s="107">
        <v>0.3</v>
      </c>
      <c r="U184" s="107">
        <v>0.3</v>
      </c>
      <c r="V184" s="107">
        <v>0.4</v>
      </c>
      <c r="W184" s="107">
        <v>0.5</v>
      </c>
      <c r="X184" s="240"/>
    </row>
    <row r="185" spans="11:24" x14ac:dyDescent="0.25">
      <c r="K185" s="100" t="s">
        <v>491</v>
      </c>
      <c r="L185" s="101" t="s">
        <v>492</v>
      </c>
      <c r="M185" s="102" t="s">
        <v>493</v>
      </c>
      <c r="N185" s="103" t="s">
        <v>491</v>
      </c>
      <c r="O185" s="104" t="s">
        <v>494</v>
      </c>
      <c r="P185" s="105" t="s">
        <v>495</v>
      </c>
      <c r="Q185" s="103" t="s">
        <v>212</v>
      </c>
      <c r="R185" s="105" t="s">
        <v>807</v>
      </c>
      <c r="S185" s="106" t="s">
        <v>482</v>
      </c>
      <c r="T185" s="107">
        <v>0.3</v>
      </c>
      <c r="U185" s="107">
        <v>0.3</v>
      </c>
      <c r="V185" s="107">
        <v>0.4</v>
      </c>
      <c r="W185" s="107">
        <v>0.5</v>
      </c>
      <c r="X185" s="240"/>
    </row>
    <row r="186" spans="11:24" x14ac:dyDescent="0.25">
      <c r="K186" s="100" t="s">
        <v>473</v>
      </c>
      <c r="L186" s="101" t="s">
        <v>474</v>
      </c>
      <c r="M186" s="102" t="s">
        <v>475</v>
      </c>
      <c r="N186" s="103">
        <v>11</v>
      </c>
      <c r="O186" s="104" t="s">
        <v>476</v>
      </c>
      <c r="P186" s="105" t="s">
        <v>477</v>
      </c>
      <c r="Q186" s="103">
        <v>128</v>
      </c>
      <c r="R186" s="105" t="s">
        <v>808</v>
      </c>
      <c r="S186" s="106" t="s">
        <v>7</v>
      </c>
      <c r="T186" s="107">
        <v>0</v>
      </c>
      <c r="U186" s="107">
        <v>0.15</v>
      </c>
      <c r="V186" s="107">
        <v>0.25</v>
      </c>
      <c r="W186" s="107">
        <v>0.35</v>
      </c>
      <c r="X186" s="240"/>
    </row>
    <row r="187" spans="11:24" x14ac:dyDescent="0.25">
      <c r="K187" s="100" t="s">
        <v>491</v>
      </c>
      <c r="L187" s="101" t="s">
        <v>492</v>
      </c>
      <c r="M187" s="102" t="s">
        <v>493</v>
      </c>
      <c r="N187" s="103" t="s">
        <v>604</v>
      </c>
      <c r="O187" s="104" t="s">
        <v>605</v>
      </c>
      <c r="P187" s="105" t="s">
        <v>606</v>
      </c>
      <c r="Q187" s="103">
        <v>129</v>
      </c>
      <c r="R187" s="105" t="s">
        <v>809</v>
      </c>
      <c r="S187" s="106" t="s">
        <v>482</v>
      </c>
      <c r="T187" s="107">
        <v>0.4</v>
      </c>
      <c r="U187" s="107">
        <v>0.4</v>
      </c>
      <c r="V187" s="107">
        <v>0.5</v>
      </c>
      <c r="W187" s="107">
        <v>0.6</v>
      </c>
      <c r="X187" s="240"/>
    </row>
    <row r="188" spans="11:24" x14ac:dyDescent="0.25">
      <c r="K188" s="100" t="s">
        <v>491</v>
      </c>
      <c r="L188" s="101" t="s">
        <v>492</v>
      </c>
      <c r="M188" s="102" t="s">
        <v>493</v>
      </c>
      <c r="N188" s="103" t="s">
        <v>559</v>
      </c>
      <c r="O188" s="104" t="s">
        <v>560</v>
      </c>
      <c r="P188" s="105" t="s">
        <v>561</v>
      </c>
      <c r="Q188" s="103">
        <v>130</v>
      </c>
      <c r="R188" s="105" t="s">
        <v>810</v>
      </c>
      <c r="S188" s="106" t="s">
        <v>482</v>
      </c>
      <c r="T188" s="107">
        <v>0.3</v>
      </c>
      <c r="U188" s="107">
        <v>0.3</v>
      </c>
      <c r="V188" s="107">
        <v>0.4</v>
      </c>
      <c r="W188" s="107">
        <v>0.5</v>
      </c>
      <c r="X188" s="240"/>
    </row>
    <row r="189" spans="11:24" x14ac:dyDescent="0.25">
      <c r="K189" s="100" t="s">
        <v>491</v>
      </c>
      <c r="L189" s="101" t="s">
        <v>492</v>
      </c>
      <c r="M189" s="102" t="s">
        <v>493</v>
      </c>
      <c r="N189" s="103" t="s">
        <v>473</v>
      </c>
      <c r="O189" s="104" t="s">
        <v>507</v>
      </c>
      <c r="P189" s="105" t="s">
        <v>508</v>
      </c>
      <c r="Q189" s="103">
        <v>185</v>
      </c>
      <c r="R189" s="105" t="s">
        <v>811</v>
      </c>
      <c r="S189" s="106" t="s">
        <v>482</v>
      </c>
      <c r="T189" s="107">
        <v>0.3</v>
      </c>
      <c r="U189" s="107">
        <v>0.3</v>
      </c>
      <c r="V189" s="107">
        <v>0.4</v>
      </c>
      <c r="W189" s="107">
        <v>0.5</v>
      </c>
      <c r="X189" s="240"/>
    </row>
    <row r="190" spans="11:24" x14ac:dyDescent="0.25">
      <c r="K190" s="100" t="s">
        <v>473</v>
      </c>
      <c r="L190" s="101" t="s">
        <v>474</v>
      </c>
      <c r="M190" s="102" t="s">
        <v>475</v>
      </c>
      <c r="N190" s="103" t="s">
        <v>533</v>
      </c>
      <c r="O190" s="104" t="s">
        <v>534</v>
      </c>
      <c r="P190" s="105" t="s">
        <v>535</v>
      </c>
      <c r="Q190" s="103">
        <v>186</v>
      </c>
      <c r="R190" s="105" t="s">
        <v>812</v>
      </c>
      <c r="S190" s="106" t="s">
        <v>482</v>
      </c>
      <c r="T190" s="107">
        <v>0</v>
      </c>
      <c r="U190" s="107">
        <v>0</v>
      </c>
      <c r="V190" s="107">
        <v>0</v>
      </c>
      <c r="W190" s="107">
        <v>0</v>
      </c>
      <c r="X190" s="240"/>
    </row>
    <row r="191" spans="11:24" x14ac:dyDescent="0.25">
      <c r="K191" s="100" t="s">
        <v>473</v>
      </c>
      <c r="L191" s="101" t="s">
        <v>474</v>
      </c>
      <c r="M191" s="102" t="s">
        <v>475</v>
      </c>
      <c r="N191" s="103" t="s">
        <v>519</v>
      </c>
      <c r="O191" s="104" t="s">
        <v>520</v>
      </c>
      <c r="P191" s="105" t="s">
        <v>521</v>
      </c>
      <c r="Q191" s="103">
        <v>131</v>
      </c>
      <c r="R191" s="105" t="s">
        <v>813</v>
      </c>
      <c r="S191" s="106" t="s">
        <v>7</v>
      </c>
      <c r="T191" s="107">
        <v>0</v>
      </c>
      <c r="U191" s="107">
        <v>0.15</v>
      </c>
      <c r="V191" s="107">
        <v>0.25</v>
      </c>
      <c r="W191" s="107">
        <v>0.35</v>
      </c>
      <c r="X191" s="240"/>
    </row>
    <row r="192" spans="11:24" x14ac:dyDescent="0.25">
      <c r="K192" s="100" t="s">
        <v>491</v>
      </c>
      <c r="L192" s="101" t="s">
        <v>492</v>
      </c>
      <c r="M192" s="102" t="s">
        <v>493</v>
      </c>
      <c r="N192" s="103" t="s">
        <v>491</v>
      </c>
      <c r="O192" s="104" t="s">
        <v>494</v>
      </c>
      <c r="P192" s="105" t="s">
        <v>495</v>
      </c>
      <c r="Q192" s="103">
        <v>132</v>
      </c>
      <c r="R192" s="105" t="s">
        <v>814</v>
      </c>
      <c r="S192" s="106" t="s">
        <v>482</v>
      </c>
      <c r="T192" s="107">
        <v>0.3</v>
      </c>
      <c r="U192" s="107">
        <v>0.3</v>
      </c>
      <c r="V192" s="107">
        <v>0.4</v>
      </c>
      <c r="W192" s="107">
        <v>0.5</v>
      </c>
      <c r="X192" s="240"/>
    </row>
    <row r="193" spans="11:24" x14ac:dyDescent="0.25">
      <c r="K193" s="100" t="s">
        <v>491</v>
      </c>
      <c r="L193" s="101" t="s">
        <v>492</v>
      </c>
      <c r="M193" s="102" t="s">
        <v>493</v>
      </c>
      <c r="N193" s="103" t="s">
        <v>538</v>
      </c>
      <c r="O193" s="104" t="s">
        <v>539</v>
      </c>
      <c r="P193" s="105" t="s">
        <v>540</v>
      </c>
      <c r="Q193" s="103">
        <v>133</v>
      </c>
      <c r="R193" s="105" t="s">
        <v>815</v>
      </c>
      <c r="S193" s="106" t="s">
        <v>482</v>
      </c>
      <c r="T193" s="107">
        <v>0.4</v>
      </c>
      <c r="U193" s="107">
        <v>0.4</v>
      </c>
      <c r="V193" s="107">
        <v>0.5</v>
      </c>
      <c r="W193" s="107">
        <v>0.6</v>
      </c>
      <c r="X193" s="240"/>
    </row>
    <row r="194" spans="11:24" x14ac:dyDescent="0.25">
      <c r="K194" s="100" t="s">
        <v>491</v>
      </c>
      <c r="L194" s="101" t="s">
        <v>492</v>
      </c>
      <c r="M194" s="102" t="s">
        <v>493</v>
      </c>
      <c r="N194" s="103" t="s">
        <v>491</v>
      </c>
      <c r="O194" s="104" t="s">
        <v>494</v>
      </c>
      <c r="P194" s="105" t="s">
        <v>495</v>
      </c>
      <c r="Q194" s="103">
        <v>187</v>
      </c>
      <c r="R194" s="105" t="s">
        <v>816</v>
      </c>
      <c r="S194" s="106" t="s">
        <v>482</v>
      </c>
      <c r="T194" s="107">
        <v>0.3</v>
      </c>
      <c r="U194" s="107">
        <v>0.3</v>
      </c>
      <c r="V194" s="107">
        <v>0.4</v>
      </c>
      <c r="W194" s="107">
        <v>0.5</v>
      </c>
      <c r="X194" s="240"/>
    </row>
    <row r="195" spans="11:24" x14ac:dyDescent="0.25">
      <c r="K195" s="100" t="s">
        <v>473</v>
      </c>
      <c r="L195" s="101" t="s">
        <v>474</v>
      </c>
      <c r="M195" s="102" t="s">
        <v>475</v>
      </c>
      <c r="N195" s="103" t="s">
        <v>533</v>
      </c>
      <c r="O195" s="104" t="s">
        <v>534</v>
      </c>
      <c r="P195" s="105" t="s">
        <v>535</v>
      </c>
      <c r="Q195" s="103">
        <v>134</v>
      </c>
      <c r="R195" s="105" t="s">
        <v>817</v>
      </c>
      <c r="S195" s="106" t="s">
        <v>7</v>
      </c>
      <c r="T195" s="107">
        <v>0</v>
      </c>
      <c r="U195" s="107">
        <v>0.15</v>
      </c>
      <c r="V195" s="107">
        <v>0.25</v>
      </c>
      <c r="W195" s="107">
        <v>0.3</v>
      </c>
      <c r="X195" s="240"/>
    </row>
    <row r="196" spans="11:24" x14ac:dyDescent="0.25">
      <c r="K196" s="100" t="s">
        <v>491</v>
      </c>
      <c r="L196" s="101" t="s">
        <v>492</v>
      </c>
      <c r="M196" s="102" t="s">
        <v>493</v>
      </c>
      <c r="N196" s="103" t="s">
        <v>491</v>
      </c>
      <c r="O196" s="104" t="s">
        <v>494</v>
      </c>
      <c r="P196" s="105" t="s">
        <v>495</v>
      </c>
      <c r="Q196" s="103">
        <v>188</v>
      </c>
      <c r="R196" s="105" t="s">
        <v>818</v>
      </c>
      <c r="S196" s="106" t="s">
        <v>482</v>
      </c>
      <c r="T196" s="107">
        <v>0.3</v>
      </c>
      <c r="U196" s="107">
        <v>0.3</v>
      </c>
      <c r="V196" s="107">
        <v>0.4</v>
      </c>
      <c r="W196" s="107">
        <v>0.5</v>
      </c>
      <c r="X196" s="240"/>
    </row>
    <row r="197" spans="11:24" x14ac:dyDescent="0.25">
      <c r="K197" s="100" t="s">
        <v>491</v>
      </c>
      <c r="L197" s="101" t="s">
        <v>492</v>
      </c>
      <c r="M197" s="102" t="s">
        <v>493</v>
      </c>
      <c r="N197" s="103" t="s">
        <v>473</v>
      </c>
      <c r="O197" s="104" t="s">
        <v>507</v>
      </c>
      <c r="P197" s="105" t="s">
        <v>508</v>
      </c>
      <c r="Q197" s="103">
        <v>135</v>
      </c>
      <c r="R197" s="105" t="s">
        <v>819</v>
      </c>
      <c r="S197" s="106" t="s">
        <v>482</v>
      </c>
      <c r="T197" s="107">
        <v>0.3</v>
      </c>
      <c r="U197" s="107">
        <v>0.3</v>
      </c>
      <c r="V197" s="107">
        <v>0.4</v>
      </c>
      <c r="W197" s="107">
        <v>0.5</v>
      </c>
      <c r="X197" s="240"/>
    </row>
    <row r="198" spans="11:24" x14ac:dyDescent="0.25">
      <c r="K198" s="100" t="s">
        <v>473</v>
      </c>
      <c r="L198" s="101" t="s">
        <v>474</v>
      </c>
      <c r="M198" s="102" t="s">
        <v>475</v>
      </c>
      <c r="N198" s="103">
        <v>11</v>
      </c>
      <c r="O198" s="104" t="s">
        <v>476</v>
      </c>
      <c r="P198" s="105" t="s">
        <v>477</v>
      </c>
      <c r="Q198" s="103">
        <v>136</v>
      </c>
      <c r="R198" s="105" t="s">
        <v>820</v>
      </c>
      <c r="S198" s="106" t="s">
        <v>7</v>
      </c>
      <c r="T198" s="107">
        <v>0</v>
      </c>
      <c r="U198" s="107">
        <v>0.15</v>
      </c>
      <c r="V198" s="107">
        <v>0.25</v>
      </c>
      <c r="W198" s="107">
        <v>0.35</v>
      </c>
      <c r="X198" s="240"/>
    </row>
    <row r="199" spans="11:24" x14ac:dyDescent="0.25">
      <c r="K199" s="100" t="s">
        <v>491</v>
      </c>
      <c r="L199" s="101" t="s">
        <v>492</v>
      </c>
      <c r="M199" s="102" t="s">
        <v>493</v>
      </c>
      <c r="N199" s="103" t="s">
        <v>538</v>
      </c>
      <c r="O199" s="104" t="s">
        <v>539</v>
      </c>
      <c r="P199" s="105" t="s">
        <v>540</v>
      </c>
      <c r="Q199" s="103">
        <v>137</v>
      </c>
      <c r="R199" s="105" t="s">
        <v>821</v>
      </c>
      <c r="S199" s="106" t="s">
        <v>482</v>
      </c>
      <c r="T199" s="107">
        <v>0.3</v>
      </c>
      <c r="U199" s="107">
        <v>0.3</v>
      </c>
      <c r="V199" s="107">
        <v>0.4</v>
      </c>
      <c r="W199" s="107">
        <v>0.5</v>
      </c>
      <c r="X199" s="240"/>
    </row>
    <row r="200" spans="11:24" x14ac:dyDescent="0.25">
      <c r="K200" s="100" t="s">
        <v>473</v>
      </c>
      <c r="L200" s="101" t="s">
        <v>474</v>
      </c>
      <c r="M200" s="102" t="s">
        <v>475</v>
      </c>
      <c r="N200" s="103" t="s">
        <v>533</v>
      </c>
      <c r="O200" s="104" t="s">
        <v>534</v>
      </c>
      <c r="P200" s="105" t="s">
        <v>535</v>
      </c>
      <c r="Q200" s="103">
        <v>138</v>
      </c>
      <c r="R200" s="105" t="s">
        <v>822</v>
      </c>
      <c r="S200" s="106" t="s">
        <v>482</v>
      </c>
      <c r="T200" s="107">
        <v>0</v>
      </c>
      <c r="U200" s="107">
        <v>0</v>
      </c>
      <c r="V200" s="107">
        <v>0</v>
      </c>
      <c r="W200" s="107">
        <v>0</v>
      </c>
      <c r="X200" s="240"/>
    </row>
    <row r="201" spans="11:24" x14ac:dyDescent="0.25">
      <c r="K201" s="100" t="s">
        <v>491</v>
      </c>
      <c r="L201" s="101" t="s">
        <v>492</v>
      </c>
      <c r="M201" s="102" t="s">
        <v>493</v>
      </c>
      <c r="N201" s="103" t="s">
        <v>538</v>
      </c>
      <c r="O201" s="104" t="s">
        <v>539</v>
      </c>
      <c r="P201" s="105" t="s">
        <v>540</v>
      </c>
      <c r="Q201" s="103">
        <v>139</v>
      </c>
      <c r="R201" s="105" t="s">
        <v>823</v>
      </c>
      <c r="S201" s="106" t="s">
        <v>482</v>
      </c>
      <c r="T201" s="107">
        <v>0.3</v>
      </c>
      <c r="U201" s="107">
        <v>0.3</v>
      </c>
      <c r="V201" s="107">
        <v>0.4</v>
      </c>
      <c r="W201" s="107">
        <v>0.5</v>
      </c>
      <c r="X201" s="240"/>
    </row>
    <row r="202" spans="11:24" x14ac:dyDescent="0.25">
      <c r="K202" s="100" t="s">
        <v>491</v>
      </c>
      <c r="L202" s="101" t="s">
        <v>492</v>
      </c>
      <c r="M202" s="102" t="s">
        <v>493</v>
      </c>
      <c r="N202" s="103" t="s">
        <v>538</v>
      </c>
      <c r="O202" s="104" t="s">
        <v>539</v>
      </c>
      <c r="P202" s="105" t="s">
        <v>540</v>
      </c>
      <c r="Q202" s="103">
        <v>189</v>
      </c>
      <c r="R202" s="105" t="s">
        <v>824</v>
      </c>
      <c r="S202" s="106" t="s">
        <v>482</v>
      </c>
      <c r="T202" s="107">
        <v>0.3</v>
      </c>
      <c r="U202" s="107">
        <v>0.3</v>
      </c>
      <c r="V202" s="107">
        <v>0.4</v>
      </c>
      <c r="W202" s="107">
        <v>0.5</v>
      </c>
      <c r="X202" s="240"/>
    </row>
    <row r="203" spans="11:24" x14ac:dyDescent="0.25">
      <c r="K203" s="100" t="s">
        <v>473</v>
      </c>
      <c r="L203" s="101" t="s">
        <v>474</v>
      </c>
      <c r="M203" s="102" t="s">
        <v>475</v>
      </c>
      <c r="N203" s="103" t="s">
        <v>533</v>
      </c>
      <c r="O203" s="104" t="s">
        <v>534</v>
      </c>
      <c r="P203" s="105" t="s">
        <v>535</v>
      </c>
      <c r="Q203" s="103">
        <v>140</v>
      </c>
      <c r="R203" s="105" t="s">
        <v>825</v>
      </c>
      <c r="S203" s="106" t="s">
        <v>482</v>
      </c>
      <c r="T203" s="107">
        <v>0</v>
      </c>
      <c r="U203" s="107">
        <v>0</v>
      </c>
      <c r="V203" s="107">
        <v>0</v>
      </c>
      <c r="W203" s="107">
        <v>0</v>
      </c>
      <c r="X203" s="240"/>
    </row>
    <row r="204" spans="11:24" x14ac:dyDescent="0.25">
      <c r="K204" s="100" t="s">
        <v>491</v>
      </c>
      <c r="L204" s="101" t="s">
        <v>492</v>
      </c>
      <c r="M204" s="102" t="s">
        <v>493</v>
      </c>
      <c r="N204" s="103" t="s">
        <v>554</v>
      </c>
      <c r="O204" s="104" t="s">
        <v>555</v>
      </c>
      <c r="P204" s="105" t="s">
        <v>556</v>
      </c>
      <c r="Q204" s="103">
        <v>141</v>
      </c>
      <c r="R204" s="105" t="s">
        <v>826</v>
      </c>
      <c r="S204" s="106" t="s">
        <v>482</v>
      </c>
      <c r="T204" s="107">
        <v>0.3</v>
      </c>
      <c r="U204" s="107">
        <v>0.3</v>
      </c>
      <c r="V204" s="107">
        <v>0.4</v>
      </c>
      <c r="W204" s="107">
        <v>0.5</v>
      </c>
      <c r="X204" s="240"/>
    </row>
    <row r="205" spans="11:24" x14ac:dyDescent="0.25">
      <c r="K205" s="100" t="s">
        <v>491</v>
      </c>
      <c r="L205" s="101" t="s">
        <v>492</v>
      </c>
      <c r="M205" s="102" t="s">
        <v>493</v>
      </c>
      <c r="N205" s="103" t="s">
        <v>604</v>
      </c>
      <c r="O205" s="104" t="s">
        <v>605</v>
      </c>
      <c r="P205" s="105" t="s">
        <v>606</v>
      </c>
      <c r="Q205" s="103">
        <v>142</v>
      </c>
      <c r="R205" s="105" t="s">
        <v>827</v>
      </c>
      <c r="S205" s="106" t="s">
        <v>482</v>
      </c>
      <c r="T205" s="107">
        <v>0.4</v>
      </c>
      <c r="U205" s="107">
        <v>0.4</v>
      </c>
      <c r="V205" s="107">
        <v>0.5</v>
      </c>
      <c r="W205" s="107">
        <v>0.6</v>
      </c>
      <c r="X205" s="240"/>
    </row>
    <row r="206" spans="11:24" x14ac:dyDescent="0.25">
      <c r="K206" s="100" t="s">
        <v>491</v>
      </c>
      <c r="L206" s="101" t="s">
        <v>492</v>
      </c>
      <c r="M206" s="102" t="s">
        <v>493</v>
      </c>
      <c r="N206" s="103" t="s">
        <v>473</v>
      </c>
      <c r="O206" s="104" t="s">
        <v>507</v>
      </c>
      <c r="P206" s="105" t="s">
        <v>508</v>
      </c>
      <c r="Q206" s="103">
        <v>143</v>
      </c>
      <c r="R206" s="105" t="s">
        <v>828</v>
      </c>
      <c r="S206" s="106" t="s">
        <v>482</v>
      </c>
      <c r="T206" s="107">
        <v>0.3</v>
      </c>
      <c r="U206" s="107">
        <v>0.3</v>
      </c>
      <c r="V206" s="107">
        <v>0.4</v>
      </c>
      <c r="W206" s="107">
        <v>0.5</v>
      </c>
      <c r="X206" s="240"/>
    </row>
    <row r="207" spans="11:24" x14ac:dyDescent="0.25">
      <c r="K207" s="100" t="s">
        <v>491</v>
      </c>
      <c r="L207" s="101" t="s">
        <v>492</v>
      </c>
      <c r="M207" s="102" t="s">
        <v>493</v>
      </c>
      <c r="N207" s="103" t="s">
        <v>538</v>
      </c>
      <c r="O207" s="104" t="s">
        <v>539</v>
      </c>
      <c r="P207" s="105" t="s">
        <v>540</v>
      </c>
      <c r="Q207" s="103">
        <v>144</v>
      </c>
      <c r="R207" s="105" t="s">
        <v>829</v>
      </c>
      <c r="S207" s="106" t="s">
        <v>482</v>
      </c>
      <c r="T207" s="107">
        <v>0.3</v>
      </c>
      <c r="U207" s="107">
        <v>0.3</v>
      </c>
      <c r="V207" s="107">
        <v>0.4</v>
      </c>
      <c r="W207" s="107">
        <v>0.5</v>
      </c>
      <c r="X207" s="240"/>
    </row>
    <row r="208" spans="11:24" x14ac:dyDescent="0.25">
      <c r="K208" s="100" t="s">
        <v>491</v>
      </c>
      <c r="L208" s="101" t="s">
        <v>492</v>
      </c>
      <c r="M208" s="102" t="s">
        <v>493</v>
      </c>
      <c r="N208" s="103" t="s">
        <v>538</v>
      </c>
      <c r="O208" s="104" t="s">
        <v>539</v>
      </c>
      <c r="P208" s="105" t="s">
        <v>540</v>
      </c>
      <c r="Q208" s="103">
        <v>190</v>
      </c>
      <c r="R208" s="105" t="s">
        <v>830</v>
      </c>
      <c r="S208" s="106" t="s">
        <v>482</v>
      </c>
      <c r="T208" s="107">
        <v>0.3</v>
      </c>
      <c r="U208" s="107">
        <v>0.3</v>
      </c>
      <c r="V208" s="107">
        <v>0.4</v>
      </c>
      <c r="W208" s="107">
        <v>0.5</v>
      </c>
      <c r="X208" s="240"/>
    </row>
    <row r="209" spans="11:24" x14ac:dyDescent="0.25">
      <c r="K209" s="100" t="s">
        <v>473</v>
      </c>
      <c r="L209" s="101" t="s">
        <v>474</v>
      </c>
      <c r="M209" s="102" t="s">
        <v>475</v>
      </c>
      <c r="N209" s="103" t="s">
        <v>519</v>
      </c>
      <c r="O209" s="104" t="s">
        <v>520</v>
      </c>
      <c r="P209" s="105" t="s">
        <v>521</v>
      </c>
      <c r="Q209" s="103">
        <v>146</v>
      </c>
      <c r="R209" s="105" t="s">
        <v>831</v>
      </c>
      <c r="S209" s="106" t="s">
        <v>7</v>
      </c>
      <c r="T209" s="107">
        <v>0</v>
      </c>
      <c r="U209" s="107">
        <v>0.15</v>
      </c>
      <c r="V209" s="107">
        <v>0.25</v>
      </c>
      <c r="W209" s="107">
        <v>0.35</v>
      </c>
      <c r="X209" s="240"/>
    </row>
    <row r="210" spans="11:24" x14ac:dyDescent="0.25">
      <c r="K210" s="100" t="s">
        <v>491</v>
      </c>
      <c r="L210" s="101" t="s">
        <v>492</v>
      </c>
      <c r="M210" s="102" t="s">
        <v>493</v>
      </c>
      <c r="N210" s="103" t="s">
        <v>473</v>
      </c>
      <c r="O210" s="104" t="s">
        <v>507</v>
      </c>
      <c r="P210" s="105" t="s">
        <v>508</v>
      </c>
      <c r="Q210" s="103">
        <v>191</v>
      </c>
      <c r="R210" s="105" t="s">
        <v>832</v>
      </c>
      <c r="S210" s="106" t="s">
        <v>482</v>
      </c>
      <c r="T210" s="107">
        <v>0.3</v>
      </c>
      <c r="U210" s="107">
        <v>0.3</v>
      </c>
      <c r="V210" s="107">
        <v>0.4</v>
      </c>
      <c r="W210" s="107">
        <v>0.5</v>
      </c>
      <c r="X210" s="240"/>
    </row>
    <row r="211" spans="11:24" x14ac:dyDescent="0.25">
      <c r="K211" s="100" t="s">
        <v>473</v>
      </c>
      <c r="L211" s="101" t="s">
        <v>474</v>
      </c>
      <c r="M211" s="102" t="s">
        <v>475</v>
      </c>
      <c r="N211" s="103" t="s">
        <v>519</v>
      </c>
      <c r="O211" s="104" t="s">
        <v>520</v>
      </c>
      <c r="P211" s="105" t="s">
        <v>521</v>
      </c>
      <c r="Q211" s="103">
        <v>147</v>
      </c>
      <c r="R211" s="105" t="s">
        <v>833</v>
      </c>
      <c r="S211" s="106" t="s">
        <v>7</v>
      </c>
      <c r="T211" s="107">
        <v>0</v>
      </c>
      <c r="U211" s="107">
        <v>0.15</v>
      </c>
      <c r="V211" s="107">
        <v>0.25</v>
      </c>
      <c r="W211" s="107">
        <v>0.35</v>
      </c>
      <c r="X211" s="240"/>
    </row>
    <row r="212" spans="11:24" x14ac:dyDescent="0.25">
      <c r="K212" s="100" t="s">
        <v>473</v>
      </c>
      <c r="L212" s="101" t="s">
        <v>474</v>
      </c>
      <c r="M212" s="102" t="s">
        <v>475</v>
      </c>
      <c r="N212" s="103" t="s">
        <v>519</v>
      </c>
      <c r="O212" s="104" t="s">
        <v>520</v>
      </c>
      <c r="P212" s="105" t="s">
        <v>521</v>
      </c>
      <c r="Q212" s="103">
        <v>192</v>
      </c>
      <c r="R212" s="105" t="s">
        <v>834</v>
      </c>
      <c r="S212" s="106" t="s">
        <v>7</v>
      </c>
      <c r="T212" s="107">
        <v>0</v>
      </c>
      <c r="U212" s="107">
        <v>0.15</v>
      </c>
      <c r="V212" s="107">
        <v>0.25</v>
      </c>
      <c r="W212" s="107">
        <v>0.35</v>
      </c>
      <c r="X212" s="240"/>
    </row>
    <row r="213" spans="11:24" x14ac:dyDescent="0.25">
      <c r="K213" s="100" t="s">
        <v>491</v>
      </c>
      <c r="L213" s="101" t="s">
        <v>492</v>
      </c>
      <c r="M213" s="102" t="s">
        <v>493</v>
      </c>
      <c r="N213" s="103" t="s">
        <v>559</v>
      </c>
      <c r="O213" s="104" t="s">
        <v>560</v>
      </c>
      <c r="P213" s="105" t="s">
        <v>561</v>
      </c>
      <c r="Q213" s="103">
        <v>193</v>
      </c>
      <c r="R213" s="105" t="s">
        <v>835</v>
      </c>
      <c r="S213" s="106" t="s">
        <v>482</v>
      </c>
      <c r="T213" s="107">
        <v>0.3</v>
      </c>
      <c r="U213" s="107">
        <v>0.3</v>
      </c>
      <c r="V213" s="107">
        <v>0.4</v>
      </c>
      <c r="W213" s="107">
        <v>0.5</v>
      </c>
      <c r="X213" s="240"/>
    </row>
  </sheetData>
  <sheetProtection algorithmName="SHA-512" hashValue="ZyCdfL9ed/ztnjin7bTnKkmP17BEhOJ6GAxoJaX/m9lyYkzclLseZXIC5J7KW+h8QzwcPZWW1UHomSg+XoFz+g==" saltValue="FPZMN54a5lqtF6FL7gKkhw==" spinCount="100000" sheet="1" selectLockedCells="1"/>
  <autoFilter ref="K1:W213" xr:uid="{126A7185-461A-4444-9833-36790F677D5F}"/>
  <sortState xmlns:xlrd2="http://schemas.microsoft.com/office/spreadsheetml/2017/richdata2" ref="K2:W213">
    <sortCondition ref="R2:R213"/>
  </sortState>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378AD-B7E0-416E-9BB7-F5FD051088EB}">
  <dimension ref="A1:P423"/>
  <sheetViews>
    <sheetView workbookViewId="0">
      <selection activeCell="N11" sqref="N11:N12"/>
    </sheetView>
  </sheetViews>
  <sheetFormatPr defaultRowHeight="15" x14ac:dyDescent="0.25"/>
  <cols>
    <col min="2" max="2" width="16" style="5" customWidth="1"/>
    <col min="3" max="3" width="15.42578125" bestFit="1" customWidth="1"/>
    <col min="4" max="4" width="15.42578125" customWidth="1"/>
    <col min="5" max="5" width="12" bestFit="1" customWidth="1"/>
    <col min="6" max="6" width="10.140625" bestFit="1" customWidth="1"/>
    <col min="14" max="16" width="9.140625" style="6"/>
  </cols>
  <sheetData>
    <row r="1" spans="1:14" x14ac:dyDescent="0.25">
      <c r="B1" s="5" t="s">
        <v>836</v>
      </c>
      <c r="C1" t="s">
        <v>837</v>
      </c>
      <c r="D1" t="s">
        <v>260</v>
      </c>
      <c r="E1" t="s">
        <v>838</v>
      </c>
      <c r="F1" t="s">
        <v>839</v>
      </c>
      <c r="N1" s="6" t="s">
        <v>7</v>
      </c>
    </row>
    <row r="2" spans="1:14" x14ac:dyDescent="0.25">
      <c r="B2" s="5" t="e">
        <f>#REF!</f>
        <v>#REF!</v>
      </c>
      <c r="C2" t="e">
        <f>B2-#REF!</f>
        <v>#REF!</v>
      </c>
      <c r="D2" t="e">
        <f>YEAR(B2)</f>
        <v>#REF!</v>
      </c>
      <c r="E2" t="e">
        <f>VLOOKUP(D2,$J$2:$K$78,2,FALSE)</f>
        <v>#REF!</v>
      </c>
      <c r="F2" t="e">
        <f>C2/E2</f>
        <v>#REF!</v>
      </c>
      <c r="J2">
        <v>2023</v>
      </c>
      <c r="K2">
        <v>365</v>
      </c>
      <c r="N2" s="6" t="s">
        <v>482</v>
      </c>
    </row>
    <row r="3" spans="1:14" x14ac:dyDescent="0.25">
      <c r="A3">
        <v>1</v>
      </c>
      <c r="B3" s="5" t="e">
        <f>EOMONTH($B$2,A3)</f>
        <v>#REF!</v>
      </c>
      <c r="C3" t="e">
        <f>B3-B2</f>
        <v>#REF!</v>
      </c>
      <c r="D3" t="e">
        <f t="shared" ref="D3:D66" si="0">YEAR(B3)</f>
        <v>#REF!</v>
      </c>
      <c r="E3" t="e">
        <f t="shared" ref="E3:E66" si="1">VLOOKUP(D3,$J$2:$K$78,2,FALSE)</f>
        <v>#REF!</v>
      </c>
      <c r="F3" t="e">
        <f>C3/E3</f>
        <v>#REF!</v>
      </c>
      <c r="J3">
        <f>J2+1</f>
        <v>2024</v>
      </c>
      <c r="K3">
        <v>366</v>
      </c>
    </row>
    <row r="4" spans="1:14" x14ac:dyDescent="0.25">
      <c r="A4">
        <f>A3+1</f>
        <v>2</v>
      </c>
      <c r="B4" s="5" t="e">
        <f t="shared" ref="B4:B67" si="2">EOMONTH($B$2,A4)</f>
        <v>#REF!</v>
      </c>
      <c r="C4" t="e">
        <f t="shared" ref="C4:C67" si="3">B4-B3</f>
        <v>#REF!</v>
      </c>
      <c r="D4" t="e">
        <f t="shared" si="0"/>
        <v>#REF!</v>
      </c>
      <c r="E4" t="e">
        <f t="shared" si="1"/>
        <v>#REF!</v>
      </c>
      <c r="F4" t="e">
        <f t="shared" ref="F4:F67" si="4">C4/E4</f>
        <v>#REF!</v>
      </c>
      <c r="J4">
        <f t="shared" ref="J4:J67" si="5">J3+1</f>
        <v>2025</v>
      </c>
      <c r="K4">
        <v>365</v>
      </c>
      <c r="N4" s="6" t="s">
        <v>840</v>
      </c>
    </row>
    <row r="5" spans="1:14" x14ac:dyDescent="0.25">
      <c r="A5">
        <f t="shared" ref="A5:A68" si="6">A4+1</f>
        <v>3</v>
      </c>
      <c r="B5" s="5" t="e">
        <f t="shared" si="2"/>
        <v>#REF!</v>
      </c>
      <c r="C5" t="e">
        <f t="shared" si="3"/>
        <v>#REF!</v>
      </c>
      <c r="D5" t="e">
        <f t="shared" si="0"/>
        <v>#REF!</v>
      </c>
      <c r="E5" t="e">
        <f t="shared" si="1"/>
        <v>#REF!</v>
      </c>
      <c r="F5" t="e">
        <f t="shared" si="4"/>
        <v>#REF!</v>
      </c>
      <c r="J5">
        <f t="shared" si="5"/>
        <v>2026</v>
      </c>
      <c r="K5">
        <v>365</v>
      </c>
      <c r="N5" s="7" t="s">
        <v>841</v>
      </c>
    </row>
    <row r="6" spans="1:14" x14ac:dyDescent="0.25">
      <c r="A6">
        <f t="shared" si="6"/>
        <v>4</v>
      </c>
      <c r="B6" s="5" t="e">
        <f t="shared" si="2"/>
        <v>#REF!</v>
      </c>
      <c r="C6" t="e">
        <f t="shared" si="3"/>
        <v>#REF!</v>
      </c>
      <c r="D6" t="e">
        <f t="shared" si="0"/>
        <v>#REF!</v>
      </c>
      <c r="E6" t="e">
        <f t="shared" si="1"/>
        <v>#REF!</v>
      </c>
      <c r="F6" t="e">
        <f t="shared" si="4"/>
        <v>#REF!</v>
      </c>
      <c r="J6">
        <f t="shared" si="5"/>
        <v>2027</v>
      </c>
      <c r="K6">
        <v>365</v>
      </c>
    </row>
    <row r="7" spans="1:14" x14ac:dyDescent="0.25">
      <c r="A7">
        <f t="shared" si="6"/>
        <v>5</v>
      </c>
      <c r="B7" s="5" t="e">
        <f t="shared" si="2"/>
        <v>#REF!</v>
      </c>
      <c r="C7" t="e">
        <f t="shared" si="3"/>
        <v>#REF!</v>
      </c>
      <c r="D7" t="e">
        <f t="shared" si="0"/>
        <v>#REF!</v>
      </c>
      <c r="E7" t="e">
        <f t="shared" si="1"/>
        <v>#REF!</v>
      </c>
      <c r="F7" t="e">
        <f t="shared" si="4"/>
        <v>#REF!</v>
      </c>
      <c r="J7">
        <f t="shared" si="5"/>
        <v>2028</v>
      </c>
      <c r="K7">
        <v>366</v>
      </c>
      <c r="N7" s="6" t="s">
        <v>842</v>
      </c>
    </row>
    <row r="8" spans="1:14" x14ac:dyDescent="0.25">
      <c r="A8">
        <f t="shared" si="6"/>
        <v>6</v>
      </c>
      <c r="B8" s="5" t="e">
        <f t="shared" si="2"/>
        <v>#REF!</v>
      </c>
      <c r="C8" t="e">
        <f t="shared" si="3"/>
        <v>#REF!</v>
      </c>
      <c r="D8" t="e">
        <f t="shared" si="0"/>
        <v>#REF!</v>
      </c>
      <c r="E8" t="e">
        <f t="shared" si="1"/>
        <v>#REF!</v>
      </c>
      <c r="F8" t="e">
        <f t="shared" si="4"/>
        <v>#REF!</v>
      </c>
      <c r="J8">
        <f t="shared" si="5"/>
        <v>2029</v>
      </c>
      <c r="K8">
        <v>365</v>
      </c>
      <c r="N8" s="6" t="s">
        <v>843</v>
      </c>
    </row>
    <row r="9" spans="1:14" x14ac:dyDescent="0.25">
      <c r="A9">
        <f t="shared" si="6"/>
        <v>7</v>
      </c>
      <c r="B9" s="5" t="e">
        <f t="shared" si="2"/>
        <v>#REF!</v>
      </c>
      <c r="C9" t="e">
        <f t="shared" si="3"/>
        <v>#REF!</v>
      </c>
      <c r="D9" t="e">
        <f t="shared" si="0"/>
        <v>#REF!</v>
      </c>
      <c r="E9" t="e">
        <f t="shared" si="1"/>
        <v>#REF!</v>
      </c>
      <c r="F9" t="e">
        <f t="shared" si="4"/>
        <v>#REF!</v>
      </c>
      <c r="J9">
        <f t="shared" si="5"/>
        <v>2030</v>
      </c>
      <c r="K9">
        <v>365</v>
      </c>
      <c r="N9" s="6" t="s">
        <v>844</v>
      </c>
    </row>
    <row r="10" spans="1:14" x14ac:dyDescent="0.25">
      <c r="A10">
        <f t="shared" si="6"/>
        <v>8</v>
      </c>
      <c r="B10" s="5" t="e">
        <f t="shared" si="2"/>
        <v>#REF!</v>
      </c>
      <c r="C10" t="e">
        <f t="shared" si="3"/>
        <v>#REF!</v>
      </c>
      <c r="D10" t="e">
        <f t="shared" si="0"/>
        <v>#REF!</v>
      </c>
      <c r="E10" t="e">
        <f t="shared" si="1"/>
        <v>#REF!</v>
      </c>
      <c r="F10" t="e">
        <f t="shared" si="4"/>
        <v>#REF!</v>
      </c>
      <c r="J10">
        <f t="shared" si="5"/>
        <v>2031</v>
      </c>
      <c r="K10">
        <v>365</v>
      </c>
    </row>
    <row r="11" spans="1:14" x14ac:dyDescent="0.25">
      <c r="A11">
        <f t="shared" si="6"/>
        <v>9</v>
      </c>
      <c r="B11" s="5" t="e">
        <f t="shared" si="2"/>
        <v>#REF!</v>
      </c>
      <c r="C11" t="e">
        <f t="shared" si="3"/>
        <v>#REF!</v>
      </c>
      <c r="D11" t="e">
        <f t="shared" si="0"/>
        <v>#REF!</v>
      </c>
      <c r="E11" t="e">
        <f t="shared" si="1"/>
        <v>#REF!</v>
      </c>
      <c r="F11" t="e">
        <f t="shared" si="4"/>
        <v>#REF!</v>
      </c>
      <c r="J11">
        <f t="shared" si="5"/>
        <v>2032</v>
      </c>
      <c r="K11">
        <v>366</v>
      </c>
    </row>
    <row r="12" spans="1:14" x14ac:dyDescent="0.25">
      <c r="A12">
        <f t="shared" si="6"/>
        <v>10</v>
      </c>
      <c r="B12" s="5" t="e">
        <f t="shared" si="2"/>
        <v>#REF!</v>
      </c>
      <c r="C12" t="e">
        <f t="shared" si="3"/>
        <v>#REF!</v>
      </c>
      <c r="D12" t="e">
        <f t="shared" si="0"/>
        <v>#REF!</v>
      </c>
      <c r="E12" t="e">
        <f t="shared" si="1"/>
        <v>#REF!</v>
      </c>
      <c r="F12" t="e">
        <f t="shared" si="4"/>
        <v>#REF!</v>
      </c>
      <c r="J12">
        <f t="shared" si="5"/>
        <v>2033</v>
      </c>
      <c r="K12">
        <v>365</v>
      </c>
    </row>
    <row r="13" spans="1:14" x14ac:dyDescent="0.25">
      <c r="A13">
        <f t="shared" si="6"/>
        <v>11</v>
      </c>
      <c r="B13" s="5" t="e">
        <f t="shared" si="2"/>
        <v>#REF!</v>
      </c>
      <c r="C13" t="e">
        <f t="shared" si="3"/>
        <v>#REF!</v>
      </c>
      <c r="D13" t="e">
        <f t="shared" si="0"/>
        <v>#REF!</v>
      </c>
      <c r="E13" t="e">
        <f t="shared" si="1"/>
        <v>#REF!</v>
      </c>
      <c r="F13" t="e">
        <f t="shared" si="4"/>
        <v>#REF!</v>
      </c>
      <c r="J13">
        <f t="shared" si="5"/>
        <v>2034</v>
      </c>
      <c r="K13">
        <v>365</v>
      </c>
    </row>
    <row r="14" spans="1:14" x14ac:dyDescent="0.25">
      <c r="A14">
        <f t="shared" si="6"/>
        <v>12</v>
      </c>
      <c r="B14" s="5" t="e">
        <f t="shared" si="2"/>
        <v>#REF!</v>
      </c>
      <c r="C14" t="e">
        <f t="shared" si="3"/>
        <v>#REF!</v>
      </c>
      <c r="D14" t="e">
        <f t="shared" si="0"/>
        <v>#REF!</v>
      </c>
      <c r="E14" t="e">
        <f t="shared" si="1"/>
        <v>#REF!</v>
      </c>
      <c r="F14" t="e">
        <f t="shared" si="4"/>
        <v>#REF!</v>
      </c>
      <c r="J14">
        <f t="shared" si="5"/>
        <v>2035</v>
      </c>
      <c r="K14">
        <v>365</v>
      </c>
    </row>
    <row r="15" spans="1:14" x14ac:dyDescent="0.25">
      <c r="A15">
        <f t="shared" si="6"/>
        <v>13</v>
      </c>
      <c r="B15" s="5" t="e">
        <f t="shared" si="2"/>
        <v>#REF!</v>
      </c>
      <c r="C15" t="e">
        <f t="shared" si="3"/>
        <v>#REF!</v>
      </c>
      <c r="D15" t="e">
        <f t="shared" si="0"/>
        <v>#REF!</v>
      </c>
      <c r="E15" t="e">
        <f t="shared" si="1"/>
        <v>#REF!</v>
      </c>
      <c r="F15" t="e">
        <f t="shared" si="4"/>
        <v>#REF!</v>
      </c>
      <c r="J15">
        <f t="shared" si="5"/>
        <v>2036</v>
      </c>
      <c r="K15">
        <v>366</v>
      </c>
    </row>
    <row r="16" spans="1:14" x14ac:dyDescent="0.25">
      <c r="A16">
        <f t="shared" si="6"/>
        <v>14</v>
      </c>
      <c r="B16" s="5" t="e">
        <f t="shared" si="2"/>
        <v>#REF!</v>
      </c>
      <c r="C16" t="e">
        <f t="shared" si="3"/>
        <v>#REF!</v>
      </c>
      <c r="D16" t="e">
        <f t="shared" si="0"/>
        <v>#REF!</v>
      </c>
      <c r="E16" t="e">
        <f t="shared" si="1"/>
        <v>#REF!</v>
      </c>
      <c r="F16" t="e">
        <f t="shared" si="4"/>
        <v>#REF!</v>
      </c>
      <c r="J16">
        <f t="shared" si="5"/>
        <v>2037</v>
      </c>
      <c r="K16">
        <v>365</v>
      </c>
    </row>
    <row r="17" spans="1:11" x14ac:dyDescent="0.25">
      <c r="A17">
        <f t="shared" si="6"/>
        <v>15</v>
      </c>
      <c r="B17" s="5" t="e">
        <f t="shared" si="2"/>
        <v>#REF!</v>
      </c>
      <c r="C17" t="e">
        <f t="shared" si="3"/>
        <v>#REF!</v>
      </c>
      <c r="D17" t="e">
        <f t="shared" si="0"/>
        <v>#REF!</v>
      </c>
      <c r="E17" t="e">
        <f t="shared" si="1"/>
        <v>#REF!</v>
      </c>
      <c r="F17" t="e">
        <f t="shared" si="4"/>
        <v>#REF!</v>
      </c>
      <c r="J17">
        <f t="shared" si="5"/>
        <v>2038</v>
      </c>
      <c r="K17">
        <v>365</v>
      </c>
    </row>
    <row r="18" spans="1:11" x14ac:dyDescent="0.25">
      <c r="A18">
        <f t="shared" si="6"/>
        <v>16</v>
      </c>
      <c r="B18" s="5" t="e">
        <f t="shared" si="2"/>
        <v>#REF!</v>
      </c>
      <c r="C18" t="e">
        <f t="shared" si="3"/>
        <v>#REF!</v>
      </c>
      <c r="D18" t="e">
        <f t="shared" si="0"/>
        <v>#REF!</v>
      </c>
      <c r="E18" t="e">
        <f t="shared" si="1"/>
        <v>#REF!</v>
      </c>
      <c r="F18" t="e">
        <f t="shared" si="4"/>
        <v>#REF!</v>
      </c>
      <c r="J18">
        <f t="shared" si="5"/>
        <v>2039</v>
      </c>
      <c r="K18">
        <v>365</v>
      </c>
    </row>
    <row r="19" spans="1:11" x14ac:dyDescent="0.25">
      <c r="A19">
        <f t="shared" si="6"/>
        <v>17</v>
      </c>
      <c r="B19" s="5" t="e">
        <f t="shared" si="2"/>
        <v>#REF!</v>
      </c>
      <c r="C19" t="e">
        <f t="shared" si="3"/>
        <v>#REF!</v>
      </c>
      <c r="D19" t="e">
        <f t="shared" si="0"/>
        <v>#REF!</v>
      </c>
      <c r="E19" t="e">
        <f t="shared" si="1"/>
        <v>#REF!</v>
      </c>
      <c r="F19" t="e">
        <f t="shared" si="4"/>
        <v>#REF!</v>
      </c>
      <c r="J19">
        <f t="shared" si="5"/>
        <v>2040</v>
      </c>
      <c r="K19">
        <v>366</v>
      </c>
    </row>
    <row r="20" spans="1:11" x14ac:dyDescent="0.25">
      <c r="A20">
        <f t="shared" si="6"/>
        <v>18</v>
      </c>
      <c r="B20" s="5" t="e">
        <f t="shared" si="2"/>
        <v>#REF!</v>
      </c>
      <c r="C20" t="e">
        <f t="shared" si="3"/>
        <v>#REF!</v>
      </c>
      <c r="D20" t="e">
        <f t="shared" si="0"/>
        <v>#REF!</v>
      </c>
      <c r="E20" t="e">
        <f t="shared" si="1"/>
        <v>#REF!</v>
      </c>
      <c r="F20" t="e">
        <f t="shared" si="4"/>
        <v>#REF!</v>
      </c>
      <c r="J20">
        <f t="shared" si="5"/>
        <v>2041</v>
      </c>
      <c r="K20">
        <v>365</v>
      </c>
    </row>
    <row r="21" spans="1:11" x14ac:dyDescent="0.25">
      <c r="A21">
        <f t="shared" si="6"/>
        <v>19</v>
      </c>
      <c r="B21" s="5" t="e">
        <f t="shared" si="2"/>
        <v>#REF!</v>
      </c>
      <c r="C21" t="e">
        <f t="shared" si="3"/>
        <v>#REF!</v>
      </c>
      <c r="D21" t="e">
        <f t="shared" si="0"/>
        <v>#REF!</v>
      </c>
      <c r="E21" t="e">
        <f t="shared" si="1"/>
        <v>#REF!</v>
      </c>
      <c r="F21" t="e">
        <f t="shared" si="4"/>
        <v>#REF!</v>
      </c>
      <c r="J21">
        <f t="shared" si="5"/>
        <v>2042</v>
      </c>
      <c r="K21">
        <v>365</v>
      </c>
    </row>
    <row r="22" spans="1:11" x14ac:dyDescent="0.25">
      <c r="A22">
        <f t="shared" si="6"/>
        <v>20</v>
      </c>
      <c r="B22" s="5" t="e">
        <f t="shared" si="2"/>
        <v>#REF!</v>
      </c>
      <c r="C22" t="e">
        <f t="shared" si="3"/>
        <v>#REF!</v>
      </c>
      <c r="D22" t="e">
        <f t="shared" si="0"/>
        <v>#REF!</v>
      </c>
      <c r="E22" t="e">
        <f t="shared" si="1"/>
        <v>#REF!</v>
      </c>
      <c r="F22" t="e">
        <f t="shared" si="4"/>
        <v>#REF!</v>
      </c>
      <c r="J22">
        <f t="shared" si="5"/>
        <v>2043</v>
      </c>
      <c r="K22">
        <v>365</v>
      </c>
    </row>
    <row r="23" spans="1:11" x14ac:dyDescent="0.25">
      <c r="A23">
        <f t="shared" si="6"/>
        <v>21</v>
      </c>
      <c r="B23" s="5" t="e">
        <f t="shared" si="2"/>
        <v>#REF!</v>
      </c>
      <c r="C23" t="e">
        <f t="shared" si="3"/>
        <v>#REF!</v>
      </c>
      <c r="D23" t="e">
        <f t="shared" si="0"/>
        <v>#REF!</v>
      </c>
      <c r="E23" t="e">
        <f t="shared" si="1"/>
        <v>#REF!</v>
      </c>
      <c r="F23" t="e">
        <f t="shared" si="4"/>
        <v>#REF!</v>
      </c>
      <c r="J23">
        <f t="shared" si="5"/>
        <v>2044</v>
      </c>
      <c r="K23">
        <v>366</v>
      </c>
    </row>
    <row r="24" spans="1:11" x14ac:dyDescent="0.25">
      <c r="A24">
        <f t="shared" si="6"/>
        <v>22</v>
      </c>
      <c r="B24" s="5" t="e">
        <f t="shared" si="2"/>
        <v>#REF!</v>
      </c>
      <c r="C24" t="e">
        <f t="shared" si="3"/>
        <v>#REF!</v>
      </c>
      <c r="D24" t="e">
        <f t="shared" si="0"/>
        <v>#REF!</v>
      </c>
      <c r="E24" t="e">
        <f t="shared" si="1"/>
        <v>#REF!</v>
      </c>
      <c r="F24" t="e">
        <f t="shared" si="4"/>
        <v>#REF!</v>
      </c>
      <c r="J24">
        <f t="shared" si="5"/>
        <v>2045</v>
      </c>
      <c r="K24">
        <v>365</v>
      </c>
    </row>
    <row r="25" spans="1:11" x14ac:dyDescent="0.25">
      <c r="A25">
        <f t="shared" si="6"/>
        <v>23</v>
      </c>
      <c r="B25" s="5" t="e">
        <f t="shared" si="2"/>
        <v>#REF!</v>
      </c>
      <c r="C25" t="e">
        <f t="shared" si="3"/>
        <v>#REF!</v>
      </c>
      <c r="D25" t="e">
        <f t="shared" si="0"/>
        <v>#REF!</v>
      </c>
      <c r="E25" t="e">
        <f t="shared" si="1"/>
        <v>#REF!</v>
      </c>
      <c r="F25" t="e">
        <f t="shared" si="4"/>
        <v>#REF!</v>
      </c>
      <c r="J25">
        <f t="shared" si="5"/>
        <v>2046</v>
      </c>
      <c r="K25">
        <v>365</v>
      </c>
    </row>
    <row r="26" spans="1:11" x14ac:dyDescent="0.25">
      <c r="A26">
        <f t="shared" si="6"/>
        <v>24</v>
      </c>
      <c r="B26" s="5" t="e">
        <f t="shared" si="2"/>
        <v>#REF!</v>
      </c>
      <c r="C26" t="e">
        <f t="shared" si="3"/>
        <v>#REF!</v>
      </c>
      <c r="D26" t="e">
        <f t="shared" si="0"/>
        <v>#REF!</v>
      </c>
      <c r="E26" t="e">
        <f t="shared" si="1"/>
        <v>#REF!</v>
      </c>
      <c r="F26" t="e">
        <f t="shared" si="4"/>
        <v>#REF!</v>
      </c>
      <c r="J26">
        <f t="shared" si="5"/>
        <v>2047</v>
      </c>
      <c r="K26">
        <v>365</v>
      </c>
    </row>
    <row r="27" spans="1:11" x14ac:dyDescent="0.25">
      <c r="A27">
        <f t="shared" si="6"/>
        <v>25</v>
      </c>
      <c r="B27" s="5" t="e">
        <f t="shared" si="2"/>
        <v>#REF!</v>
      </c>
      <c r="C27" t="e">
        <f t="shared" si="3"/>
        <v>#REF!</v>
      </c>
      <c r="D27" t="e">
        <f t="shared" si="0"/>
        <v>#REF!</v>
      </c>
      <c r="E27" t="e">
        <f t="shared" si="1"/>
        <v>#REF!</v>
      </c>
      <c r="F27" t="e">
        <f t="shared" si="4"/>
        <v>#REF!</v>
      </c>
      <c r="J27">
        <f t="shared" si="5"/>
        <v>2048</v>
      </c>
      <c r="K27">
        <v>366</v>
      </c>
    </row>
    <row r="28" spans="1:11" x14ac:dyDescent="0.25">
      <c r="A28">
        <f t="shared" si="6"/>
        <v>26</v>
      </c>
      <c r="B28" s="5" t="e">
        <f t="shared" si="2"/>
        <v>#REF!</v>
      </c>
      <c r="C28" t="e">
        <f t="shared" si="3"/>
        <v>#REF!</v>
      </c>
      <c r="D28" t="e">
        <f t="shared" si="0"/>
        <v>#REF!</v>
      </c>
      <c r="E28" t="e">
        <f t="shared" si="1"/>
        <v>#REF!</v>
      </c>
      <c r="F28" t="e">
        <f t="shared" si="4"/>
        <v>#REF!</v>
      </c>
      <c r="J28">
        <f t="shared" si="5"/>
        <v>2049</v>
      </c>
      <c r="K28">
        <v>365</v>
      </c>
    </row>
    <row r="29" spans="1:11" x14ac:dyDescent="0.25">
      <c r="A29">
        <f t="shared" si="6"/>
        <v>27</v>
      </c>
      <c r="B29" s="5" t="e">
        <f t="shared" si="2"/>
        <v>#REF!</v>
      </c>
      <c r="C29" t="e">
        <f t="shared" si="3"/>
        <v>#REF!</v>
      </c>
      <c r="D29" t="e">
        <f t="shared" si="0"/>
        <v>#REF!</v>
      </c>
      <c r="E29" t="e">
        <f t="shared" si="1"/>
        <v>#REF!</v>
      </c>
      <c r="F29" t="e">
        <f t="shared" si="4"/>
        <v>#REF!</v>
      </c>
      <c r="J29">
        <f t="shared" si="5"/>
        <v>2050</v>
      </c>
      <c r="K29">
        <v>365</v>
      </c>
    </row>
    <row r="30" spans="1:11" x14ac:dyDescent="0.25">
      <c r="A30">
        <f t="shared" si="6"/>
        <v>28</v>
      </c>
      <c r="B30" s="5" t="e">
        <f t="shared" si="2"/>
        <v>#REF!</v>
      </c>
      <c r="C30" t="e">
        <f t="shared" si="3"/>
        <v>#REF!</v>
      </c>
      <c r="D30" t="e">
        <f t="shared" si="0"/>
        <v>#REF!</v>
      </c>
      <c r="E30" t="e">
        <f t="shared" si="1"/>
        <v>#REF!</v>
      </c>
      <c r="F30" t="e">
        <f t="shared" si="4"/>
        <v>#REF!</v>
      </c>
      <c r="J30">
        <f t="shared" si="5"/>
        <v>2051</v>
      </c>
      <c r="K30">
        <v>365</v>
      </c>
    </row>
    <row r="31" spans="1:11" x14ac:dyDescent="0.25">
      <c r="A31">
        <f t="shared" si="6"/>
        <v>29</v>
      </c>
      <c r="B31" s="5" t="e">
        <f t="shared" si="2"/>
        <v>#REF!</v>
      </c>
      <c r="C31" t="e">
        <f t="shared" si="3"/>
        <v>#REF!</v>
      </c>
      <c r="D31" t="e">
        <f t="shared" si="0"/>
        <v>#REF!</v>
      </c>
      <c r="E31" t="e">
        <f t="shared" si="1"/>
        <v>#REF!</v>
      </c>
      <c r="F31" t="e">
        <f t="shared" si="4"/>
        <v>#REF!</v>
      </c>
      <c r="J31">
        <f t="shared" si="5"/>
        <v>2052</v>
      </c>
      <c r="K31">
        <v>366</v>
      </c>
    </row>
    <row r="32" spans="1:11" x14ac:dyDescent="0.25">
      <c r="A32">
        <f t="shared" si="6"/>
        <v>30</v>
      </c>
      <c r="B32" s="5" t="e">
        <f t="shared" si="2"/>
        <v>#REF!</v>
      </c>
      <c r="C32" t="e">
        <f t="shared" si="3"/>
        <v>#REF!</v>
      </c>
      <c r="D32" t="e">
        <f t="shared" si="0"/>
        <v>#REF!</v>
      </c>
      <c r="E32" t="e">
        <f t="shared" si="1"/>
        <v>#REF!</v>
      </c>
      <c r="F32" t="e">
        <f t="shared" si="4"/>
        <v>#REF!</v>
      </c>
      <c r="J32">
        <f t="shared" si="5"/>
        <v>2053</v>
      </c>
      <c r="K32">
        <v>365</v>
      </c>
    </row>
    <row r="33" spans="1:11" x14ac:dyDescent="0.25">
      <c r="A33">
        <f t="shared" si="6"/>
        <v>31</v>
      </c>
      <c r="B33" s="5" t="e">
        <f t="shared" si="2"/>
        <v>#REF!</v>
      </c>
      <c r="C33" t="e">
        <f t="shared" si="3"/>
        <v>#REF!</v>
      </c>
      <c r="D33" t="e">
        <f t="shared" si="0"/>
        <v>#REF!</v>
      </c>
      <c r="E33" t="e">
        <f t="shared" si="1"/>
        <v>#REF!</v>
      </c>
      <c r="F33" t="e">
        <f t="shared" si="4"/>
        <v>#REF!</v>
      </c>
      <c r="J33">
        <f t="shared" si="5"/>
        <v>2054</v>
      </c>
      <c r="K33">
        <v>365</v>
      </c>
    </row>
    <row r="34" spans="1:11" x14ac:dyDescent="0.25">
      <c r="A34">
        <f t="shared" si="6"/>
        <v>32</v>
      </c>
      <c r="B34" s="5" t="e">
        <f t="shared" si="2"/>
        <v>#REF!</v>
      </c>
      <c r="C34" t="e">
        <f t="shared" si="3"/>
        <v>#REF!</v>
      </c>
      <c r="D34" t="e">
        <f t="shared" si="0"/>
        <v>#REF!</v>
      </c>
      <c r="E34" t="e">
        <f t="shared" si="1"/>
        <v>#REF!</v>
      </c>
      <c r="F34" t="e">
        <f t="shared" si="4"/>
        <v>#REF!</v>
      </c>
      <c r="J34">
        <f t="shared" si="5"/>
        <v>2055</v>
      </c>
      <c r="K34">
        <v>365</v>
      </c>
    </row>
    <row r="35" spans="1:11" x14ac:dyDescent="0.25">
      <c r="A35">
        <f t="shared" si="6"/>
        <v>33</v>
      </c>
      <c r="B35" s="5" t="e">
        <f t="shared" si="2"/>
        <v>#REF!</v>
      </c>
      <c r="C35" t="e">
        <f t="shared" si="3"/>
        <v>#REF!</v>
      </c>
      <c r="D35" t="e">
        <f t="shared" si="0"/>
        <v>#REF!</v>
      </c>
      <c r="E35" t="e">
        <f t="shared" si="1"/>
        <v>#REF!</v>
      </c>
      <c r="F35" t="e">
        <f t="shared" si="4"/>
        <v>#REF!</v>
      </c>
      <c r="J35">
        <f t="shared" si="5"/>
        <v>2056</v>
      </c>
      <c r="K35">
        <v>366</v>
      </c>
    </row>
    <row r="36" spans="1:11" x14ac:dyDescent="0.25">
      <c r="A36">
        <f t="shared" si="6"/>
        <v>34</v>
      </c>
      <c r="B36" s="5" t="e">
        <f t="shared" si="2"/>
        <v>#REF!</v>
      </c>
      <c r="C36" t="e">
        <f t="shared" si="3"/>
        <v>#REF!</v>
      </c>
      <c r="D36" t="e">
        <f t="shared" si="0"/>
        <v>#REF!</v>
      </c>
      <c r="E36" t="e">
        <f t="shared" si="1"/>
        <v>#REF!</v>
      </c>
      <c r="F36" t="e">
        <f t="shared" si="4"/>
        <v>#REF!</v>
      </c>
      <c r="J36">
        <f t="shared" si="5"/>
        <v>2057</v>
      </c>
      <c r="K36">
        <v>365</v>
      </c>
    </row>
    <row r="37" spans="1:11" x14ac:dyDescent="0.25">
      <c r="A37">
        <f t="shared" si="6"/>
        <v>35</v>
      </c>
      <c r="B37" s="5" t="e">
        <f t="shared" si="2"/>
        <v>#REF!</v>
      </c>
      <c r="C37" t="e">
        <f t="shared" si="3"/>
        <v>#REF!</v>
      </c>
      <c r="D37" t="e">
        <f t="shared" si="0"/>
        <v>#REF!</v>
      </c>
      <c r="E37" t="e">
        <f t="shared" si="1"/>
        <v>#REF!</v>
      </c>
      <c r="F37" t="e">
        <f t="shared" si="4"/>
        <v>#REF!</v>
      </c>
      <c r="J37">
        <f t="shared" si="5"/>
        <v>2058</v>
      </c>
      <c r="K37">
        <v>365</v>
      </c>
    </row>
    <row r="38" spans="1:11" x14ac:dyDescent="0.25">
      <c r="A38">
        <f t="shared" si="6"/>
        <v>36</v>
      </c>
      <c r="B38" s="5" t="e">
        <f t="shared" si="2"/>
        <v>#REF!</v>
      </c>
      <c r="C38" t="e">
        <f t="shared" si="3"/>
        <v>#REF!</v>
      </c>
      <c r="D38" t="e">
        <f t="shared" si="0"/>
        <v>#REF!</v>
      </c>
      <c r="E38" t="e">
        <f t="shared" si="1"/>
        <v>#REF!</v>
      </c>
      <c r="F38" t="e">
        <f t="shared" si="4"/>
        <v>#REF!</v>
      </c>
      <c r="J38">
        <f t="shared" si="5"/>
        <v>2059</v>
      </c>
      <c r="K38">
        <v>365</v>
      </c>
    </row>
    <row r="39" spans="1:11" x14ac:dyDescent="0.25">
      <c r="A39">
        <f t="shared" si="6"/>
        <v>37</v>
      </c>
      <c r="B39" s="5" t="e">
        <f t="shared" si="2"/>
        <v>#REF!</v>
      </c>
      <c r="C39" t="e">
        <f t="shared" si="3"/>
        <v>#REF!</v>
      </c>
      <c r="D39" t="e">
        <f t="shared" si="0"/>
        <v>#REF!</v>
      </c>
      <c r="E39" t="e">
        <f t="shared" si="1"/>
        <v>#REF!</v>
      </c>
      <c r="F39" t="e">
        <f t="shared" si="4"/>
        <v>#REF!</v>
      </c>
      <c r="J39">
        <f t="shared" si="5"/>
        <v>2060</v>
      </c>
      <c r="K39">
        <v>366</v>
      </c>
    </row>
    <row r="40" spans="1:11" x14ac:dyDescent="0.25">
      <c r="A40">
        <f t="shared" si="6"/>
        <v>38</v>
      </c>
      <c r="B40" s="5" t="e">
        <f t="shared" si="2"/>
        <v>#REF!</v>
      </c>
      <c r="C40" t="e">
        <f t="shared" si="3"/>
        <v>#REF!</v>
      </c>
      <c r="D40" t="e">
        <f t="shared" si="0"/>
        <v>#REF!</v>
      </c>
      <c r="E40" t="e">
        <f t="shared" si="1"/>
        <v>#REF!</v>
      </c>
      <c r="F40" t="e">
        <f t="shared" si="4"/>
        <v>#REF!</v>
      </c>
      <c r="J40">
        <f t="shared" si="5"/>
        <v>2061</v>
      </c>
      <c r="K40">
        <v>365</v>
      </c>
    </row>
    <row r="41" spans="1:11" x14ac:dyDescent="0.25">
      <c r="A41">
        <f t="shared" si="6"/>
        <v>39</v>
      </c>
      <c r="B41" s="5" t="e">
        <f t="shared" si="2"/>
        <v>#REF!</v>
      </c>
      <c r="C41" t="e">
        <f t="shared" si="3"/>
        <v>#REF!</v>
      </c>
      <c r="D41" t="e">
        <f t="shared" si="0"/>
        <v>#REF!</v>
      </c>
      <c r="E41" t="e">
        <f t="shared" si="1"/>
        <v>#REF!</v>
      </c>
      <c r="F41" t="e">
        <f t="shared" si="4"/>
        <v>#REF!</v>
      </c>
      <c r="J41">
        <f t="shared" si="5"/>
        <v>2062</v>
      </c>
      <c r="K41">
        <v>365</v>
      </c>
    </row>
    <row r="42" spans="1:11" x14ac:dyDescent="0.25">
      <c r="A42">
        <f t="shared" si="6"/>
        <v>40</v>
      </c>
      <c r="B42" s="5" t="e">
        <f t="shared" si="2"/>
        <v>#REF!</v>
      </c>
      <c r="C42" t="e">
        <f t="shared" si="3"/>
        <v>#REF!</v>
      </c>
      <c r="D42" t="e">
        <f t="shared" si="0"/>
        <v>#REF!</v>
      </c>
      <c r="E42" t="e">
        <f t="shared" si="1"/>
        <v>#REF!</v>
      </c>
      <c r="F42" t="e">
        <f t="shared" si="4"/>
        <v>#REF!</v>
      </c>
      <c r="J42">
        <f t="shared" si="5"/>
        <v>2063</v>
      </c>
      <c r="K42">
        <v>365</v>
      </c>
    </row>
    <row r="43" spans="1:11" x14ac:dyDescent="0.25">
      <c r="A43">
        <f t="shared" si="6"/>
        <v>41</v>
      </c>
      <c r="B43" s="5" t="e">
        <f t="shared" si="2"/>
        <v>#REF!</v>
      </c>
      <c r="C43" t="e">
        <f t="shared" si="3"/>
        <v>#REF!</v>
      </c>
      <c r="D43" t="e">
        <f t="shared" si="0"/>
        <v>#REF!</v>
      </c>
      <c r="E43" t="e">
        <f t="shared" si="1"/>
        <v>#REF!</v>
      </c>
      <c r="F43" t="e">
        <f t="shared" si="4"/>
        <v>#REF!</v>
      </c>
      <c r="J43">
        <f t="shared" si="5"/>
        <v>2064</v>
      </c>
      <c r="K43">
        <v>366</v>
      </c>
    </row>
    <row r="44" spans="1:11" x14ac:dyDescent="0.25">
      <c r="A44">
        <f t="shared" si="6"/>
        <v>42</v>
      </c>
      <c r="B44" s="5" t="e">
        <f t="shared" si="2"/>
        <v>#REF!</v>
      </c>
      <c r="C44" t="e">
        <f t="shared" si="3"/>
        <v>#REF!</v>
      </c>
      <c r="D44" t="e">
        <f t="shared" si="0"/>
        <v>#REF!</v>
      </c>
      <c r="E44" t="e">
        <f t="shared" si="1"/>
        <v>#REF!</v>
      </c>
      <c r="F44" t="e">
        <f t="shared" si="4"/>
        <v>#REF!</v>
      </c>
      <c r="J44">
        <f t="shared" si="5"/>
        <v>2065</v>
      </c>
      <c r="K44">
        <v>365</v>
      </c>
    </row>
    <row r="45" spans="1:11" x14ac:dyDescent="0.25">
      <c r="A45">
        <f t="shared" si="6"/>
        <v>43</v>
      </c>
      <c r="B45" s="5" t="e">
        <f t="shared" si="2"/>
        <v>#REF!</v>
      </c>
      <c r="C45" t="e">
        <f t="shared" si="3"/>
        <v>#REF!</v>
      </c>
      <c r="D45" t="e">
        <f t="shared" si="0"/>
        <v>#REF!</v>
      </c>
      <c r="E45" t="e">
        <f t="shared" si="1"/>
        <v>#REF!</v>
      </c>
      <c r="F45" t="e">
        <f t="shared" si="4"/>
        <v>#REF!</v>
      </c>
      <c r="J45">
        <f t="shared" si="5"/>
        <v>2066</v>
      </c>
      <c r="K45">
        <v>365</v>
      </c>
    </row>
    <row r="46" spans="1:11" x14ac:dyDescent="0.25">
      <c r="A46">
        <f t="shared" si="6"/>
        <v>44</v>
      </c>
      <c r="B46" s="5" t="e">
        <f t="shared" si="2"/>
        <v>#REF!</v>
      </c>
      <c r="C46" t="e">
        <f t="shared" si="3"/>
        <v>#REF!</v>
      </c>
      <c r="D46" t="e">
        <f t="shared" si="0"/>
        <v>#REF!</v>
      </c>
      <c r="E46" t="e">
        <f t="shared" si="1"/>
        <v>#REF!</v>
      </c>
      <c r="F46" t="e">
        <f t="shared" si="4"/>
        <v>#REF!</v>
      </c>
      <c r="J46">
        <f t="shared" si="5"/>
        <v>2067</v>
      </c>
      <c r="K46">
        <v>365</v>
      </c>
    </row>
    <row r="47" spans="1:11" x14ac:dyDescent="0.25">
      <c r="A47">
        <f t="shared" si="6"/>
        <v>45</v>
      </c>
      <c r="B47" s="5" t="e">
        <f t="shared" si="2"/>
        <v>#REF!</v>
      </c>
      <c r="C47" t="e">
        <f t="shared" si="3"/>
        <v>#REF!</v>
      </c>
      <c r="D47" t="e">
        <f t="shared" si="0"/>
        <v>#REF!</v>
      </c>
      <c r="E47" t="e">
        <f t="shared" si="1"/>
        <v>#REF!</v>
      </c>
      <c r="F47" t="e">
        <f t="shared" si="4"/>
        <v>#REF!</v>
      </c>
      <c r="J47">
        <f t="shared" si="5"/>
        <v>2068</v>
      </c>
      <c r="K47">
        <v>366</v>
      </c>
    </row>
    <row r="48" spans="1:11" x14ac:dyDescent="0.25">
      <c r="A48">
        <f t="shared" si="6"/>
        <v>46</v>
      </c>
      <c r="B48" s="5" t="e">
        <f t="shared" si="2"/>
        <v>#REF!</v>
      </c>
      <c r="C48" t="e">
        <f t="shared" si="3"/>
        <v>#REF!</v>
      </c>
      <c r="D48" t="e">
        <f t="shared" si="0"/>
        <v>#REF!</v>
      </c>
      <c r="E48" t="e">
        <f t="shared" si="1"/>
        <v>#REF!</v>
      </c>
      <c r="F48" t="e">
        <f t="shared" si="4"/>
        <v>#REF!</v>
      </c>
      <c r="J48">
        <f t="shared" si="5"/>
        <v>2069</v>
      </c>
      <c r="K48">
        <v>365</v>
      </c>
    </row>
    <row r="49" spans="1:11" x14ac:dyDescent="0.25">
      <c r="A49">
        <f t="shared" si="6"/>
        <v>47</v>
      </c>
      <c r="B49" s="5" t="e">
        <f t="shared" si="2"/>
        <v>#REF!</v>
      </c>
      <c r="C49" t="e">
        <f t="shared" si="3"/>
        <v>#REF!</v>
      </c>
      <c r="D49" t="e">
        <f t="shared" si="0"/>
        <v>#REF!</v>
      </c>
      <c r="E49" t="e">
        <f t="shared" si="1"/>
        <v>#REF!</v>
      </c>
      <c r="F49" t="e">
        <f t="shared" si="4"/>
        <v>#REF!</v>
      </c>
      <c r="J49">
        <f t="shared" si="5"/>
        <v>2070</v>
      </c>
      <c r="K49">
        <v>365</v>
      </c>
    </row>
    <row r="50" spans="1:11" x14ac:dyDescent="0.25">
      <c r="A50">
        <f t="shared" si="6"/>
        <v>48</v>
      </c>
      <c r="B50" s="5" t="e">
        <f t="shared" si="2"/>
        <v>#REF!</v>
      </c>
      <c r="C50" t="e">
        <f t="shared" si="3"/>
        <v>#REF!</v>
      </c>
      <c r="D50" t="e">
        <f t="shared" si="0"/>
        <v>#REF!</v>
      </c>
      <c r="E50" t="e">
        <f t="shared" si="1"/>
        <v>#REF!</v>
      </c>
      <c r="F50" t="e">
        <f t="shared" si="4"/>
        <v>#REF!</v>
      </c>
      <c r="J50">
        <f t="shared" si="5"/>
        <v>2071</v>
      </c>
      <c r="K50">
        <v>365</v>
      </c>
    </row>
    <row r="51" spans="1:11" x14ac:dyDescent="0.25">
      <c r="A51">
        <f t="shared" si="6"/>
        <v>49</v>
      </c>
      <c r="B51" s="5" t="e">
        <f t="shared" si="2"/>
        <v>#REF!</v>
      </c>
      <c r="C51" t="e">
        <f t="shared" si="3"/>
        <v>#REF!</v>
      </c>
      <c r="D51" t="e">
        <f t="shared" si="0"/>
        <v>#REF!</v>
      </c>
      <c r="E51" t="e">
        <f t="shared" si="1"/>
        <v>#REF!</v>
      </c>
      <c r="F51" t="e">
        <f t="shared" si="4"/>
        <v>#REF!</v>
      </c>
      <c r="J51">
        <f t="shared" si="5"/>
        <v>2072</v>
      </c>
      <c r="K51">
        <v>366</v>
      </c>
    </row>
    <row r="52" spans="1:11" x14ac:dyDescent="0.25">
      <c r="A52">
        <f t="shared" si="6"/>
        <v>50</v>
      </c>
      <c r="B52" s="5" t="e">
        <f t="shared" si="2"/>
        <v>#REF!</v>
      </c>
      <c r="C52" t="e">
        <f t="shared" si="3"/>
        <v>#REF!</v>
      </c>
      <c r="D52" t="e">
        <f t="shared" si="0"/>
        <v>#REF!</v>
      </c>
      <c r="E52" t="e">
        <f t="shared" si="1"/>
        <v>#REF!</v>
      </c>
      <c r="F52" t="e">
        <f t="shared" si="4"/>
        <v>#REF!</v>
      </c>
      <c r="J52">
        <f t="shared" si="5"/>
        <v>2073</v>
      </c>
      <c r="K52">
        <v>365</v>
      </c>
    </row>
    <row r="53" spans="1:11" x14ac:dyDescent="0.25">
      <c r="A53">
        <f t="shared" si="6"/>
        <v>51</v>
      </c>
      <c r="B53" s="5" t="e">
        <f t="shared" si="2"/>
        <v>#REF!</v>
      </c>
      <c r="C53" t="e">
        <f t="shared" si="3"/>
        <v>#REF!</v>
      </c>
      <c r="D53" t="e">
        <f t="shared" si="0"/>
        <v>#REF!</v>
      </c>
      <c r="E53" t="e">
        <f t="shared" si="1"/>
        <v>#REF!</v>
      </c>
      <c r="F53" t="e">
        <f t="shared" si="4"/>
        <v>#REF!</v>
      </c>
      <c r="J53">
        <f t="shared" si="5"/>
        <v>2074</v>
      </c>
      <c r="K53">
        <v>365</v>
      </c>
    </row>
    <row r="54" spans="1:11" x14ac:dyDescent="0.25">
      <c r="A54">
        <f t="shared" si="6"/>
        <v>52</v>
      </c>
      <c r="B54" s="5" t="e">
        <f t="shared" si="2"/>
        <v>#REF!</v>
      </c>
      <c r="C54" t="e">
        <f t="shared" si="3"/>
        <v>#REF!</v>
      </c>
      <c r="D54" t="e">
        <f t="shared" si="0"/>
        <v>#REF!</v>
      </c>
      <c r="E54" t="e">
        <f t="shared" si="1"/>
        <v>#REF!</v>
      </c>
      <c r="F54" t="e">
        <f t="shared" si="4"/>
        <v>#REF!</v>
      </c>
      <c r="J54">
        <f t="shared" si="5"/>
        <v>2075</v>
      </c>
      <c r="K54">
        <v>365</v>
      </c>
    </row>
    <row r="55" spans="1:11" x14ac:dyDescent="0.25">
      <c r="A55">
        <f t="shared" si="6"/>
        <v>53</v>
      </c>
      <c r="B55" s="5" t="e">
        <f t="shared" si="2"/>
        <v>#REF!</v>
      </c>
      <c r="C55" t="e">
        <f t="shared" si="3"/>
        <v>#REF!</v>
      </c>
      <c r="D55" t="e">
        <f t="shared" si="0"/>
        <v>#REF!</v>
      </c>
      <c r="E55" t="e">
        <f t="shared" si="1"/>
        <v>#REF!</v>
      </c>
      <c r="F55" t="e">
        <f t="shared" si="4"/>
        <v>#REF!</v>
      </c>
      <c r="J55">
        <f t="shared" si="5"/>
        <v>2076</v>
      </c>
      <c r="K55">
        <v>366</v>
      </c>
    </row>
    <row r="56" spans="1:11" x14ac:dyDescent="0.25">
      <c r="A56">
        <f t="shared" si="6"/>
        <v>54</v>
      </c>
      <c r="B56" s="5" t="e">
        <f t="shared" si="2"/>
        <v>#REF!</v>
      </c>
      <c r="C56" t="e">
        <f t="shared" si="3"/>
        <v>#REF!</v>
      </c>
      <c r="D56" t="e">
        <f t="shared" si="0"/>
        <v>#REF!</v>
      </c>
      <c r="E56" t="e">
        <f t="shared" si="1"/>
        <v>#REF!</v>
      </c>
      <c r="F56" t="e">
        <f t="shared" si="4"/>
        <v>#REF!</v>
      </c>
      <c r="J56">
        <f t="shared" si="5"/>
        <v>2077</v>
      </c>
      <c r="K56">
        <v>365</v>
      </c>
    </row>
    <row r="57" spans="1:11" x14ac:dyDescent="0.25">
      <c r="A57">
        <f t="shared" si="6"/>
        <v>55</v>
      </c>
      <c r="B57" s="5" t="e">
        <f t="shared" si="2"/>
        <v>#REF!</v>
      </c>
      <c r="C57" t="e">
        <f t="shared" si="3"/>
        <v>#REF!</v>
      </c>
      <c r="D57" t="e">
        <f t="shared" si="0"/>
        <v>#REF!</v>
      </c>
      <c r="E57" t="e">
        <f t="shared" si="1"/>
        <v>#REF!</v>
      </c>
      <c r="F57" t="e">
        <f t="shared" si="4"/>
        <v>#REF!</v>
      </c>
      <c r="J57">
        <f t="shared" si="5"/>
        <v>2078</v>
      </c>
      <c r="K57">
        <v>365</v>
      </c>
    </row>
    <row r="58" spans="1:11" x14ac:dyDescent="0.25">
      <c r="A58">
        <f t="shared" si="6"/>
        <v>56</v>
      </c>
      <c r="B58" s="5" t="e">
        <f t="shared" si="2"/>
        <v>#REF!</v>
      </c>
      <c r="C58" t="e">
        <f t="shared" si="3"/>
        <v>#REF!</v>
      </c>
      <c r="D58" t="e">
        <f t="shared" si="0"/>
        <v>#REF!</v>
      </c>
      <c r="E58" t="e">
        <f t="shared" si="1"/>
        <v>#REF!</v>
      </c>
      <c r="F58" t="e">
        <f t="shared" si="4"/>
        <v>#REF!</v>
      </c>
      <c r="J58">
        <f t="shared" si="5"/>
        <v>2079</v>
      </c>
      <c r="K58">
        <v>365</v>
      </c>
    </row>
    <row r="59" spans="1:11" x14ac:dyDescent="0.25">
      <c r="A59">
        <f t="shared" si="6"/>
        <v>57</v>
      </c>
      <c r="B59" s="5" t="e">
        <f t="shared" si="2"/>
        <v>#REF!</v>
      </c>
      <c r="C59" t="e">
        <f t="shared" si="3"/>
        <v>#REF!</v>
      </c>
      <c r="D59" t="e">
        <f t="shared" si="0"/>
        <v>#REF!</v>
      </c>
      <c r="E59" t="e">
        <f t="shared" si="1"/>
        <v>#REF!</v>
      </c>
      <c r="F59" t="e">
        <f t="shared" si="4"/>
        <v>#REF!</v>
      </c>
      <c r="J59">
        <f t="shared" si="5"/>
        <v>2080</v>
      </c>
      <c r="K59">
        <v>366</v>
      </c>
    </row>
    <row r="60" spans="1:11" x14ac:dyDescent="0.25">
      <c r="A60">
        <f t="shared" si="6"/>
        <v>58</v>
      </c>
      <c r="B60" s="5" t="e">
        <f t="shared" si="2"/>
        <v>#REF!</v>
      </c>
      <c r="C60" t="e">
        <f t="shared" si="3"/>
        <v>#REF!</v>
      </c>
      <c r="D60" t="e">
        <f t="shared" si="0"/>
        <v>#REF!</v>
      </c>
      <c r="E60" t="e">
        <f t="shared" si="1"/>
        <v>#REF!</v>
      </c>
      <c r="F60" t="e">
        <f t="shared" si="4"/>
        <v>#REF!</v>
      </c>
      <c r="J60">
        <f t="shared" si="5"/>
        <v>2081</v>
      </c>
      <c r="K60">
        <v>365</v>
      </c>
    </row>
    <row r="61" spans="1:11" x14ac:dyDescent="0.25">
      <c r="A61">
        <f t="shared" si="6"/>
        <v>59</v>
      </c>
      <c r="B61" s="5" t="e">
        <f t="shared" si="2"/>
        <v>#REF!</v>
      </c>
      <c r="C61" t="e">
        <f t="shared" si="3"/>
        <v>#REF!</v>
      </c>
      <c r="D61" t="e">
        <f t="shared" si="0"/>
        <v>#REF!</v>
      </c>
      <c r="E61" t="e">
        <f t="shared" si="1"/>
        <v>#REF!</v>
      </c>
      <c r="F61" t="e">
        <f t="shared" si="4"/>
        <v>#REF!</v>
      </c>
      <c r="J61">
        <f t="shared" si="5"/>
        <v>2082</v>
      </c>
      <c r="K61">
        <v>365</v>
      </c>
    </row>
    <row r="62" spans="1:11" x14ac:dyDescent="0.25">
      <c r="A62">
        <f t="shared" si="6"/>
        <v>60</v>
      </c>
      <c r="B62" s="5" t="e">
        <f t="shared" si="2"/>
        <v>#REF!</v>
      </c>
      <c r="C62" t="e">
        <f t="shared" si="3"/>
        <v>#REF!</v>
      </c>
      <c r="D62" t="e">
        <f t="shared" si="0"/>
        <v>#REF!</v>
      </c>
      <c r="E62" t="e">
        <f t="shared" si="1"/>
        <v>#REF!</v>
      </c>
      <c r="F62" t="e">
        <f t="shared" si="4"/>
        <v>#REF!</v>
      </c>
      <c r="J62">
        <f t="shared" si="5"/>
        <v>2083</v>
      </c>
      <c r="K62">
        <v>365</v>
      </c>
    </row>
    <row r="63" spans="1:11" x14ac:dyDescent="0.25">
      <c r="A63">
        <f t="shared" si="6"/>
        <v>61</v>
      </c>
      <c r="B63" s="5" t="e">
        <f t="shared" si="2"/>
        <v>#REF!</v>
      </c>
      <c r="C63" t="e">
        <f t="shared" si="3"/>
        <v>#REF!</v>
      </c>
      <c r="D63" t="e">
        <f t="shared" si="0"/>
        <v>#REF!</v>
      </c>
      <c r="E63" t="e">
        <f t="shared" si="1"/>
        <v>#REF!</v>
      </c>
      <c r="F63" t="e">
        <f t="shared" si="4"/>
        <v>#REF!</v>
      </c>
      <c r="J63">
        <f t="shared" si="5"/>
        <v>2084</v>
      </c>
      <c r="K63">
        <v>366</v>
      </c>
    </row>
    <row r="64" spans="1:11" x14ac:dyDescent="0.25">
      <c r="A64">
        <f t="shared" si="6"/>
        <v>62</v>
      </c>
      <c r="B64" s="5" t="e">
        <f t="shared" si="2"/>
        <v>#REF!</v>
      </c>
      <c r="C64" t="e">
        <f t="shared" si="3"/>
        <v>#REF!</v>
      </c>
      <c r="D64" t="e">
        <f t="shared" si="0"/>
        <v>#REF!</v>
      </c>
      <c r="E64" t="e">
        <f t="shared" si="1"/>
        <v>#REF!</v>
      </c>
      <c r="F64" t="e">
        <f t="shared" si="4"/>
        <v>#REF!</v>
      </c>
      <c r="J64">
        <f t="shared" si="5"/>
        <v>2085</v>
      </c>
      <c r="K64">
        <v>365</v>
      </c>
    </row>
    <row r="65" spans="1:11" x14ac:dyDescent="0.25">
      <c r="A65">
        <f t="shared" si="6"/>
        <v>63</v>
      </c>
      <c r="B65" s="5" t="e">
        <f t="shared" si="2"/>
        <v>#REF!</v>
      </c>
      <c r="C65" t="e">
        <f t="shared" si="3"/>
        <v>#REF!</v>
      </c>
      <c r="D65" t="e">
        <f t="shared" si="0"/>
        <v>#REF!</v>
      </c>
      <c r="E65" t="e">
        <f t="shared" si="1"/>
        <v>#REF!</v>
      </c>
      <c r="F65" t="e">
        <f t="shared" si="4"/>
        <v>#REF!</v>
      </c>
      <c r="J65">
        <f t="shared" si="5"/>
        <v>2086</v>
      </c>
      <c r="K65">
        <v>365</v>
      </c>
    </row>
    <row r="66" spans="1:11" x14ac:dyDescent="0.25">
      <c r="A66">
        <f t="shared" si="6"/>
        <v>64</v>
      </c>
      <c r="B66" s="5" t="e">
        <f t="shared" si="2"/>
        <v>#REF!</v>
      </c>
      <c r="C66" t="e">
        <f t="shared" si="3"/>
        <v>#REF!</v>
      </c>
      <c r="D66" t="e">
        <f t="shared" si="0"/>
        <v>#REF!</v>
      </c>
      <c r="E66" t="e">
        <f t="shared" si="1"/>
        <v>#REF!</v>
      </c>
      <c r="F66" t="e">
        <f t="shared" si="4"/>
        <v>#REF!</v>
      </c>
      <c r="J66">
        <f t="shared" si="5"/>
        <v>2087</v>
      </c>
      <c r="K66">
        <v>365</v>
      </c>
    </row>
    <row r="67" spans="1:11" x14ac:dyDescent="0.25">
      <c r="A67">
        <f t="shared" si="6"/>
        <v>65</v>
      </c>
      <c r="B67" s="5" t="e">
        <f t="shared" si="2"/>
        <v>#REF!</v>
      </c>
      <c r="C67" t="e">
        <f t="shared" si="3"/>
        <v>#REF!</v>
      </c>
      <c r="D67" t="e">
        <f t="shared" ref="D67:D130" si="7">YEAR(B67)</f>
        <v>#REF!</v>
      </c>
      <c r="E67" t="e">
        <f t="shared" ref="E67:E130" si="8">VLOOKUP(D67,$J$2:$K$78,2,FALSE)</f>
        <v>#REF!</v>
      </c>
      <c r="F67" t="e">
        <f t="shared" si="4"/>
        <v>#REF!</v>
      </c>
      <c r="J67">
        <f t="shared" si="5"/>
        <v>2088</v>
      </c>
      <c r="K67">
        <v>366</v>
      </c>
    </row>
    <row r="68" spans="1:11" x14ac:dyDescent="0.25">
      <c r="A68">
        <f t="shared" si="6"/>
        <v>66</v>
      </c>
      <c r="B68" s="5" t="e">
        <f t="shared" ref="B68:B131" si="9">EOMONTH($B$2,A68)</f>
        <v>#REF!</v>
      </c>
      <c r="C68" t="e">
        <f t="shared" ref="C68:C131" si="10">B68-B67</f>
        <v>#REF!</v>
      </c>
      <c r="D68" t="e">
        <f t="shared" si="7"/>
        <v>#REF!</v>
      </c>
      <c r="E68" t="e">
        <f t="shared" si="8"/>
        <v>#REF!</v>
      </c>
      <c r="F68" t="e">
        <f t="shared" ref="F68:F131" si="11">C68/E68</f>
        <v>#REF!</v>
      </c>
      <c r="J68">
        <f t="shared" ref="J68:J78" si="12">J67+1</f>
        <v>2089</v>
      </c>
      <c r="K68">
        <v>365</v>
      </c>
    </row>
    <row r="69" spans="1:11" x14ac:dyDescent="0.25">
      <c r="A69">
        <f t="shared" ref="A69:A132" si="13">A68+1</f>
        <v>67</v>
      </c>
      <c r="B69" s="5" t="e">
        <f t="shared" si="9"/>
        <v>#REF!</v>
      </c>
      <c r="C69" t="e">
        <f t="shared" si="10"/>
        <v>#REF!</v>
      </c>
      <c r="D69" t="e">
        <f t="shared" si="7"/>
        <v>#REF!</v>
      </c>
      <c r="E69" t="e">
        <f t="shared" si="8"/>
        <v>#REF!</v>
      </c>
      <c r="F69" t="e">
        <f t="shared" si="11"/>
        <v>#REF!</v>
      </c>
      <c r="J69">
        <f t="shared" si="12"/>
        <v>2090</v>
      </c>
      <c r="K69">
        <v>365</v>
      </c>
    </row>
    <row r="70" spans="1:11" x14ac:dyDescent="0.25">
      <c r="A70">
        <f t="shared" si="13"/>
        <v>68</v>
      </c>
      <c r="B70" s="5" t="e">
        <f t="shared" si="9"/>
        <v>#REF!</v>
      </c>
      <c r="C70" t="e">
        <f t="shared" si="10"/>
        <v>#REF!</v>
      </c>
      <c r="D70" t="e">
        <f t="shared" si="7"/>
        <v>#REF!</v>
      </c>
      <c r="E70" t="e">
        <f t="shared" si="8"/>
        <v>#REF!</v>
      </c>
      <c r="F70" t="e">
        <f t="shared" si="11"/>
        <v>#REF!</v>
      </c>
      <c r="J70">
        <f t="shared" si="12"/>
        <v>2091</v>
      </c>
      <c r="K70">
        <v>365</v>
      </c>
    </row>
    <row r="71" spans="1:11" x14ac:dyDescent="0.25">
      <c r="A71">
        <f t="shared" si="13"/>
        <v>69</v>
      </c>
      <c r="B71" s="5" t="e">
        <f t="shared" si="9"/>
        <v>#REF!</v>
      </c>
      <c r="C71" t="e">
        <f t="shared" si="10"/>
        <v>#REF!</v>
      </c>
      <c r="D71" t="e">
        <f t="shared" si="7"/>
        <v>#REF!</v>
      </c>
      <c r="E71" t="e">
        <f t="shared" si="8"/>
        <v>#REF!</v>
      </c>
      <c r="F71" t="e">
        <f t="shared" si="11"/>
        <v>#REF!</v>
      </c>
      <c r="J71">
        <f t="shared" si="12"/>
        <v>2092</v>
      </c>
      <c r="K71">
        <v>366</v>
      </c>
    </row>
    <row r="72" spans="1:11" x14ac:dyDescent="0.25">
      <c r="A72">
        <f t="shared" si="13"/>
        <v>70</v>
      </c>
      <c r="B72" s="5" t="e">
        <f t="shared" si="9"/>
        <v>#REF!</v>
      </c>
      <c r="C72" t="e">
        <f t="shared" si="10"/>
        <v>#REF!</v>
      </c>
      <c r="D72" t="e">
        <f t="shared" si="7"/>
        <v>#REF!</v>
      </c>
      <c r="E72" t="e">
        <f t="shared" si="8"/>
        <v>#REF!</v>
      </c>
      <c r="F72" t="e">
        <f t="shared" si="11"/>
        <v>#REF!</v>
      </c>
      <c r="J72">
        <f t="shared" si="12"/>
        <v>2093</v>
      </c>
      <c r="K72">
        <v>365</v>
      </c>
    </row>
    <row r="73" spans="1:11" x14ac:dyDescent="0.25">
      <c r="A73">
        <f t="shared" si="13"/>
        <v>71</v>
      </c>
      <c r="B73" s="5" t="e">
        <f t="shared" si="9"/>
        <v>#REF!</v>
      </c>
      <c r="C73" t="e">
        <f t="shared" si="10"/>
        <v>#REF!</v>
      </c>
      <c r="D73" t="e">
        <f t="shared" si="7"/>
        <v>#REF!</v>
      </c>
      <c r="E73" t="e">
        <f t="shared" si="8"/>
        <v>#REF!</v>
      </c>
      <c r="F73" t="e">
        <f t="shared" si="11"/>
        <v>#REF!</v>
      </c>
      <c r="J73">
        <f t="shared" si="12"/>
        <v>2094</v>
      </c>
      <c r="K73">
        <v>365</v>
      </c>
    </row>
    <row r="74" spans="1:11" x14ac:dyDescent="0.25">
      <c r="A74">
        <f t="shared" si="13"/>
        <v>72</v>
      </c>
      <c r="B74" s="5" t="e">
        <f t="shared" si="9"/>
        <v>#REF!</v>
      </c>
      <c r="C74" t="e">
        <f t="shared" si="10"/>
        <v>#REF!</v>
      </c>
      <c r="D74" t="e">
        <f t="shared" si="7"/>
        <v>#REF!</v>
      </c>
      <c r="E74" t="e">
        <f t="shared" si="8"/>
        <v>#REF!</v>
      </c>
      <c r="F74" t="e">
        <f t="shared" si="11"/>
        <v>#REF!</v>
      </c>
      <c r="J74">
        <f t="shared" si="12"/>
        <v>2095</v>
      </c>
      <c r="K74">
        <v>365</v>
      </c>
    </row>
    <row r="75" spans="1:11" x14ac:dyDescent="0.25">
      <c r="A75">
        <f t="shared" si="13"/>
        <v>73</v>
      </c>
      <c r="B75" s="5" t="e">
        <f t="shared" si="9"/>
        <v>#REF!</v>
      </c>
      <c r="C75" t="e">
        <f t="shared" si="10"/>
        <v>#REF!</v>
      </c>
      <c r="D75" t="e">
        <f t="shared" si="7"/>
        <v>#REF!</v>
      </c>
      <c r="E75" t="e">
        <f t="shared" si="8"/>
        <v>#REF!</v>
      </c>
      <c r="F75" t="e">
        <f t="shared" si="11"/>
        <v>#REF!</v>
      </c>
      <c r="J75">
        <f t="shared" si="12"/>
        <v>2096</v>
      </c>
      <c r="K75">
        <v>366</v>
      </c>
    </row>
    <row r="76" spans="1:11" x14ac:dyDescent="0.25">
      <c r="A76">
        <f t="shared" si="13"/>
        <v>74</v>
      </c>
      <c r="B76" s="5" t="e">
        <f t="shared" si="9"/>
        <v>#REF!</v>
      </c>
      <c r="C76" t="e">
        <f t="shared" si="10"/>
        <v>#REF!</v>
      </c>
      <c r="D76" t="e">
        <f t="shared" si="7"/>
        <v>#REF!</v>
      </c>
      <c r="E76" t="e">
        <f t="shared" si="8"/>
        <v>#REF!</v>
      </c>
      <c r="F76" t="e">
        <f t="shared" si="11"/>
        <v>#REF!</v>
      </c>
      <c r="J76">
        <f t="shared" si="12"/>
        <v>2097</v>
      </c>
      <c r="K76">
        <v>365</v>
      </c>
    </row>
    <row r="77" spans="1:11" x14ac:dyDescent="0.25">
      <c r="A77">
        <f t="shared" si="13"/>
        <v>75</v>
      </c>
      <c r="B77" s="5" t="e">
        <f t="shared" si="9"/>
        <v>#REF!</v>
      </c>
      <c r="C77" t="e">
        <f t="shared" si="10"/>
        <v>#REF!</v>
      </c>
      <c r="D77" t="e">
        <f t="shared" si="7"/>
        <v>#REF!</v>
      </c>
      <c r="E77" t="e">
        <f t="shared" si="8"/>
        <v>#REF!</v>
      </c>
      <c r="F77" t="e">
        <f t="shared" si="11"/>
        <v>#REF!</v>
      </c>
      <c r="J77">
        <f t="shared" si="12"/>
        <v>2098</v>
      </c>
      <c r="K77">
        <v>365</v>
      </c>
    </row>
    <row r="78" spans="1:11" x14ac:dyDescent="0.25">
      <c r="A78">
        <f t="shared" si="13"/>
        <v>76</v>
      </c>
      <c r="B78" s="5" t="e">
        <f t="shared" si="9"/>
        <v>#REF!</v>
      </c>
      <c r="C78" t="e">
        <f t="shared" si="10"/>
        <v>#REF!</v>
      </c>
      <c r="D78" t="e">
        <f t="shared" si="7"/>
        <v>#REF!</v>
      </c>
      <c r="E78" t="e">
        <f t="shared" si="8"/>
        <v>#REF!</v>
      </c>
      <c r="F78" t="e">
        <f t="shared" si="11"/>
        <v>#REF!</v>
      </c>
      <c r="J78">
        <f t="shared" si="12"/>
        <v>2099</v>
      </c>
      <c r="K78">
        <v>365</v>
      </c>
    </row>
    <row r="79" spans="1:11" x14ac:dyDescent="0.25">
      <c r="A79">
        <f t="shared" si="13"/>
        <v>77</v>
      </c>
      <c r="B79" s="5" t="e">
        <f t="shared" si="9"/>
        <v>#REF!</v>
      </c>
      <c r="C79" t="e">
        <f t="shared" si="10"/>
        <v>#REF!</v>
      </c>
      <c r="D79" t="e">
        <f t="shared" si="7"/>
        <v>#REF!</v>
      </c>
      <c r="E79" t="e">
        <f t="shared" si="8"/>
        <v>#REF!</v>
      </c>
      <c r="F79" t="e">
        <f t="shared" si="11"/>
        <v>#REF!</v>
      </c>
    </row>
    <row r="80" spans="1:11" x14ac:dyDescent="0.25">
      <c r="A80">
        <f t="shared" si="13"/>
        <v>78</v>
      </c>
      <c r="B80" s="5" t="e">
        <f t="shared" si="9"/>
        <v>#REF!</v>
      </c>
      <c r="C80" t="e">
        <f t="shared" si="10"/>
        <v>#REF!</v>
      </c>
      <c r="D80" t="e">
        <f t="shared" si="7"/>
        <v>#REF!</v>
      </c>
      <c r="E80" t="e">
        <f t="shared" si="8"/>
        <v>#REF!</v>
      </c>
      <c r="F80" t="e">
        <f t="shared" si="11"/>
        <v>#REF!</v>
      </c>
    </row>
    <row r="81" spans="1:6" x14ac:dyDescent="0.25">
      <c r="A81">
        <f t="shared" si="13"/>
        <v>79</v>
      </c>
      <c r="B81" s="5" t="e">
        <f t="shared" si="9"/>
        <v>#REF!</v>
      </c>
      <c r="C81" t="e">
        <f t="shared" si="10"/>
        <v>#REF!</v>
      </c>
      <c r="D81" t="e">
        <f t="shared" si="7"/>
        <v>#REF!</v>
      </c>
      <c r="E81" t="e">
        <f t="shared" si="8"/>
        <v>#REF!</v>
      </c>
      <c r="F81" t="e">
        <f t="shared" si="11"/>
        <v>#REF!</v>
      </c>
    </row>
    <row r="82" spans="1:6" x14ac:dyDescent="0.25">
      <c r="A82">
        <f t="shared" si="13"/>
        <v>80</v>
      </c>
      <c r="B82" s="5" t="e">
        <f t="shared" si="9"/>
        <v>#REF!</v>
      </c>
      <c r="C82" t="e">
        <f t="shared" si="10"/>
        <v>#REF!</v>
      </c>
      <c r="D82" t="e">
        <f t="shared" si="7"/>
        <v>#REF!</v>
      </c>
      <c r="E82" t="e">
        <f t="shared" si="8"/>
        <v>#REF!</v>
      </c>
      <c r="F82" t="e">
        <f t="shared" si="11"/>
        <v>#REF!</v>
      </c>
    </row>
    <row r="83" spans="1:6" x14ac:dyDescent="0.25">
      <c r="A83">
        <f t="shared" si="13"/>
        <v>81</v>
      </c>
      <c r="B83" s="5" t="e">
        <f t="shared" si="9"/>
        <v>#REF!</v>
      </c>
      <c r="C83" t="e">
        <f t="shared" si="10"/>
        <v>#REF!</v>
      </c>
      <c r="D83" t="e">
        <f t="shared" si="7"/>
        <v>#REF!</v>
      </c>
      <c r="E83" t="e">
        <f t="shared" si="8"/>
        <v>#REF!</v>
      </c>
      <c r="F83" t="e">
        <f t="shared" si="11"/>
        <v>#REF!</v>
      </c>
    </row>
    <row r="84" spans="1:6" x14ac:dyDescent="0.25">
      <c r="A84">
        <f t="shared" si="13"/>
        <v>82</v>
      </c>
      <c r="B84" s="5" t="e">
        <f t="shared" si="9"/>
        <v>#REF!</v>
      </c>
      <c r="C84" t="e">
        <f t="shared" si="10"/>
        <v>#REF!</v>
      </c>
      <c r="D84" t="e">
        <f t="shared" si="7"/>
        <v>#REF!</v>
      </c>
      <c r="E84" t="e">
        <f t="shared" si="8"/>
        <v>#REF!</v>
      </c>
      <c r="F84" t="e">
        <f t="shared" si="11"/>
        <v>#REF!</v>
      </c>
    </row>
    <row r="85" spans="1:6" x14ac:dyDescent="0.25">
      <c r="A85">
        <f t="shared" si="13"/>
        <v>83</v>
      </c>
      <c r="B85" s="5" t="e">
        <f t="shared" si="9"/>
        <v>#REF!</v>
      </c>
      <c r="C85" t="e">
        <f t="shared" si="10"/>
        <v>#REF!</v>
      </c>
      <c r="D85" t="e">
        <f t="shared" si="7"/>
        <v>#REF!</v>
      </c>
      <c r="E85" t="e">
        <f t="shared" si="8"/>
        <v>#REF!</v>
      </c>
      <c r="F85" t="e">
        <f t="shared" si="11"/>
        <v>#REF!</v>
      </c>
    </row>
    <row r="86" spans="1:6" x14ac:dyDescent="0.25">
      <c r="A86">
        <f t="shared" si="13"/>
        <v>84</v>
      </c>
      <c r="B86" s="5" t="e">
        <f t="shared" si="9"/>
        <v>#REF!</v>
      </c>
      <c r="C86" t="e">
        <f t="shared" si="10"/>
        <v>#REF!</v>
      </c>
      <c r="D86" t="e">
        <f t="shared" si="7"/>
        <v>#REF!</v>
      </c>
      <c r="E86" t="e">
        <f t="shared" si="8"/>
        <v>#REF!</v>
      </c>
      <c r="F86" t="e">
        <f t="shared" si="11"/>
        <v>#REF!</v>
      </c>
    </row>
    <row r="87" spans="1:6" x14ac:dyDescent="0.25">
      <c r="A87">
        <f t="shared" si="13"/>
        <v>85</v>
      </c>
      <c r="B87" s="5" t="e">
        <f t="shared" si="9"/>
        <v>#REF!</v>
      </c>
      <c r="C87" t="e">
        <f t="shared" si="10"/>
        <v>#REF!</v>
      </c>
      <c r="D87" t="e">
        <f t="shared" si="7"/>
        <v>#REF!</v>
      </c>
      <c r="E87" t="e">
        <f t="shared" si="8"/>
        <v>#REF!</v>
      </c>
      <c r="F87" t="e">
        <f t="shared" si="11"/>
        <v>#REF!</v>
      </c>
    </row>
    <row r="88" spans="1:6" x14ac:dyDescent="0.25">
      <c r="A88">
        <f t="shared" si="13"/>
        <v>86</v>
      </c>
      <c r="B88" s="5" t="e">
        <f t="shared" si="9"/>
        <v>#REF!</v>
      </c>
      <c r="C88" t="e">
        <f t="shared" si="10"/>
        <v>#REF!</v>
      </c>
      <c r="D88" t="e">
        <f t="shared" si="7"/>
        <v>#REF!</v>
      </c>
      <c r="E88" t="e">
        <f t="shared" si="8"/>
        <v>#REF!</v>
      </c>
      <c r="F88" t="e">
        <f t="shared" si="11"/>
        <v>#REF!</v>
      </c>
    </row>
    <row r="89" spans="1:6" x14ac:dyDescent="0.25">
      <c r="A89">
        <f t="shared" si="13"/>
        <v>87</v>
      </c>
      <c r="B89" s="5" t="e">
        <f t="shared" si="9"/>
        <v>#REF!</v>
      </c>
      <c r="C89" t="e">
        <f t="shared" si="10"/>
        <v>#REF!</v>
      </c>
      <c r="D89" t="e">
        <f t="shared" si="7"/>
        <v>#REF!</v>
      </c>
      <c r="E89" t="e">
        <f t="shared" si="8"/>
        <v>#REF!</v>
      </c>
      <c r="F89" t="e">
        <f t="shared" si="11"/>
        <v>#REF!</v>
      </c>
    </row>
    <row r="90" spans="1:6" x14ac:dyDescent="0.25">
      <c r="A90">
        <f t="shared" si="13"/>
        <v>88</v>
      </c>
      <c r="B90" s="5" t="e">
        <f t="shared" si="9"/>
        <v>#REF!</v>
      </c>
      <c r="C90" t="e">
        <f t="shared" si="10"/>
        <v>#REF!</v>
      </c>
      <c r="D90" t="e">
        <f t="shared" si="7"/>
        <v>#REF!</v>
      </c>
      <c r="E90" t="e">
        <f t="shared" si="8"/>
        <v>#REF!</v>
      </c>
      <c r="F90" t="e">
        <f t="shared" si="11"/>
        <v>#REF!</v>
      </c>
    </row>
    <row r="91" spans="1:6" x14ac:dyDescent="0.25">
      <c r="A91">
        <f t="shared" si="13"/>
        <v>89</v>
      </c>
      <c r="B91" s="5" t="e">
        <f t="shared" si="9"/>
        <v>#REF!</v>
      </c>
      <c r="C91" t="e">
        <f t="shared" si="10"/>
        <v>#REF!</v>
      </c>
      <c r="D91" t="e">
        <f t="shared" si="7"/>
        <v>#REF!</v>
      </c>
      <c r="E91" t="e">
        <f t="shared" si="8"/>
        <v>#REF!</v>
      </c>
      <c r="F91" t="e">
        <f t="shared" si="11"/>
        <v>#REF!</v>
      </c>
    </row>
    <row r="92" spans="1:6" x14ac:dyDescent="0.25">
      <c r="A92">
        <f t="shared" si="13"/>
        <v>90</v>
      </c>
      <c r="B92" s="5" t="e">
        <f t="shared" si="9"/>
        <v>#REF!</v>
      </c>
      <c r="C92" t="e">
        <f t="shared" si="10"/>
        <v>#REF!</v>
      </c>
      <c r="D92" t="e">
        <f t="shared" si="7"/>
        <v>#REF!</v>
      </c>
      <c r="E92" t="e">
        <f t="shared" si="8"/>
        <v>#REF!</v>
      </c>
      <c r="F92" t="e">
        <f t="shared" si="11"/>
        <v>#REF!</v>
      </c>
    </row>
    <row r="93" spans="1:6" x14ac:dyDescent="0.25">
      <c r="A93">
        <f t="shared" si="13"/>
        <v>91</v>
      </c>
      <c r="B93" s="5" t="e">
        <f t="shared" si="9"/>
        <v>#REF!</v>
      </c>
      <c r="C93" t="e">
        <f t="shared" si="10"/>
        <v>#REF!</v>
      </c>
      <c r="D93" t="e">
        <f t="shared" si="7"/>
        <v>#REF!</v>
      </c>
      <c r="E93" t="e">
        <f t="shared" si="8"/>
        <v>#REF!</v>
      </c>
      <c r="F93" t="e">
        <f t="shared" si="11"/>
        <v>#REF!</v>
      </c>
    </row>
    <row r="94" spans="1:6" x14ac:dyDescent="0.25">
      <c r="A94">
        <f t="shared" si="13"/>
        <v>92</v>
      </c>
      <c r="B94" s="5" t="e">
        <f t="shared" si="9"/>
        <v>#REF!</v>
      </c>
      <c r="C94" t="e">
        <f t="shared" si="10"/>
        <v>#REF!</v>
      </c>
      <c r="D94" t="e">
        <f t="shared" si="7"/>
        <v>#REF!</v>
      </c>
      <c r="E94" t="e">
        <f t="shared" si="8"/>
        <v>#REF!</v>
      </c>
      <c r="F94" t="e">
        <f t="shared" si="11"/>
        <v>#REF!</v>
      </c>
    </row>
    <row r="95" spans="1:6" x14ac:dyDescent="0.25">
      <c r="A95">
        <f t="shared" si="13"/>
        <v>93</v>
      </c>
      <c r="B95" s="5" t="e">
        <f t="shared" si="9"/>
        <v>#REF!</v>
      </c>
      <c r="C95" t="e">
        <f t="shared" si="10"/>
        <v>#REF!</v>
      </c>
      <c r="D95" t="e">
        <f t="shared" si="7"/>
        <v>#REF!</v>
      </c>
      <c r="E95" t="e">
        <f t="shared" si="8"/>
        <v>#REF!</v>
      </c>
      <c r="F95" t="e">
        <f t="shared" si="11"/>
        <v>#REF!</v>
      </c>
    </row>
    <row r="96" spans="1:6" x14ac:dyDescent="0.25">
      <c r="A96">
        <f t="shared" si="13"/>
        <v>94</v>
      </c>
      <c r="B96" s="5" t="e">
        <f t="shared" si="9"/>
        <v>#REF!</v>
      </c>
      <c r="C96" t="e">
        <f t="shared" si="10"/>
        <v>#REF!</v>
      </c>
      <c r="D96" t="e">
        <f t="shared" si="7"/>
        <v>#REF!</v>
      </c>
      <c r="E96" t="e">
        <f t="shared" si="8"/>
        <v>#REF!</v>
      </c>
      <c r="F96" t="e">
        <f t="shared" si="11"/>
        <v>#REF!</v>
      </c>
    </row>
    <row r="97" spans="1:6" x14ac:dyDescent="0.25">
      <c r="A97">
        <f t="shared" si="13"/>
        <v>95</v>
      </c>
      <c r="B97" s="5" t="e">
        <f t="shared" si="9"/>
        <v>#REF!</v>
      </c>
      <c r="C97" t="e">
        <f t="shared" si="10"/>
        <v>#REF!</v>
      </c>
      <c r="D97" t="e">
        <f t="shared" si="7"/>
        <v>#REF!</v>
      </c>
      <c r="E97" t="e">
        <f t="shared" si="8"/>
        <v>#REF!</v>
      </c>
      <c r="F97" t="e">
        <f t="shared" si="11"/>
        <v>#REF!</v>
      </c>
    </row>
    <row r="98" spans="1:6" x14ac:dyDescent="0.25">
      <c r="A98">
        <f t="shared" si="13"/>
        <v>96</v>
      </c>
      <c r="B98" s="5" t="e">
        <f t="shared" si="9"/>
        <v>#REF!</v>
      </c>
      <c r="C98" t="e">
        <f t="shared" si="10"/>
        <v>#REF!</v>
      </c>
      <c r="D98" t="e">
        <f t="shared" si="7"/>
        <v>#REF!</v>
      </c>
      <c r="E98" t="e">
        <f t="shared" si="8"/>
        <v>#REF!</v>
      </c>
      <c r="F98" t="e">
        <f t="shared" si="11"/>
        <v>#REF!</v>
      </c>
    </row>
    <row r="99" spans="1:6" x14ac:dyDescent="0.25">
      <c r="A99">
        <f t="shared" si="13"/>
        <v>97</v>
      </c>
      <c r="B99" s="5" t="e">
        <f t="shared" si="9"/>
        <v>#REF!</v>
      </c>
      <c r="C99" t="e">
        <f t="shared" si="10"/>
        <v>#REF!</v>
      </c>
      <c r="D99" t="e">
        <f t="shared" si="7"/>
        <v>#REF!</v>
      </c>
      <c r="E99" t="e">
        <f t="shared" si="8"/>
        <v>#REF!</v>
      </c>
      <c r="F99" t="e">
        <f t="shared" si="11"/>
        <v>#REF!</v>
      </c>
    </row>
    <row r="100" spans="1:6" x14ac:dyDescent="0.25">
      <c r="A100">
        <f t="shared" si="13"/>
        <v>98</v>
      </c>
      <c r="B100" s="5" t="e">
        <f t="shared" si="9"/>
        <v>#REF!</v>
      </c>
      <c r="C100" t="e">
        <f t="shared" si="10"/>
        <v>#REF!</v>
      </c>
      <c r="D100" t="e">
        <f t="shared" si="7"/>
        <v>#REF!</v>
      </c>
      <c r="E100" t="e">
        <f t="shared" si="8"/>
        <v>#REF!</v>
      </c>
      <c r="F100" t="e">
        <f t="shared" si="11"/>
        <v>#REF!</v>
      </c>
    </row>
    <row r="101" spans="1:6" x14ac:dyDescent="0.25">
      <c r="A101">
        <f t="shared" si="13"/>
        <v>99</v>
      </c>
      <c r="B101" s="5" t="e">
        <f t="shared" si="9"/>
        <v>#REF!</v>
      </c>
      <c r="C101" t="e">
        <f t="shared" si="10"/>
        <v>#REF!</v>
      </c>
      <c r="D101" t="e">
        <f t="shared" si="7"/>
        <v>#REF!</v>
      </c>
      <c r="E101" t="e">
        <f t="shared" si="8"/>
        <v>#REF!</v>
      </c>
      <c r="F101" t="e">
        <f t="shared" si="11"/>
        <v>#REF!</v>
      </c>
    </row>
    <row r="102" spans="1:6" x14ac:dyDescent="0.25">
      <c r="A102">
        <f t="shared" si="13"/>
        <v>100</v>
      </c>
      <c r="B102" s="5" t="e">
        <f t="shared" si="9"/>
        <v>#REF!</v>
      </c>
      <c r="C102" t="e">
        <f t="shared" si="10"/>
        <v>#REF!</v>
      </c>
      <c r="D102" t="e">
        <f t="shared" si="7"/>
        <v>#REF!</v>
      </c>
      <c r="E102" t="e">
        <f t="shared" si="8"/>
        <v>#REF!</v>
      </c>
      <c r="F102" t="e">
        <f t="shared" si="11"/>
        <v>#REF!</v>
      </c>
    </row>
    <row r="103" spans="1:6" x14ac:dyDescent="0.25">
      <c r="A103">
        <f t="shared" si="13"/>
        <v>101</v>
      </c>
      <c r="B103" s="5" t="e">
        <f t="shared" si="9"/>
        <v>#REF!</v>
      </c>
      <c r="C103" t="e">
        <f t="shared" si="10"/>
        <v>#REF!</v>
      </c>
      <c r="D103" t="e">
        <f t="shared" si="7"/>
        <v>#REF!</v>
      </c>
      <c r="E103" t="e">
        <f t="shared" si="8"/>
        <v>#REF!</v>
      </c>
      <c r="F103" t="e">
        <f t="shared" si="11"/>
        <v>#REF!</v>
      </c>
    </row>
    <row r="104" spans="1:6" x14ac:dyDescent="0.25">
      <c r="A104">
        <f t="shared" si="13"/>
        <v>102</v>
      </c>
      <c r="B104" s="5" t="e">
        <f t="shared" si="9"/>
        <v>#REF!</v>
      </c>
      <c r="C104" t="e">
        <f t="shared" si="10"/>
        <v>#REF!</v>
      </c>
      <c r="D104" t="e">
        <f t="shared" si="7"/>
        <v>#REF!</v>
      </c>
      <c r="E104" t="e">
        <f t="shared" si="8"/>
        <v>#REF!</v>
      </c>
      <c r="F104" t="e">
        <f t="shared" si="11"/>
        <v>#REF!</v>
      </c>
    </row>
    <row r="105" spans="1:6" x14ac:dyDescent="0.25">
      <c r="A105">
        <f t="shared" si="13"/>
        <v>103</v>
      </c>
      <c r="B105" s="5" t="e">
        <f t="shared" si="9"/>
        <v>#REF!</v>
      </c>
      <c r="C105" t="e">
        <f t="shared" si="10"/>
        <v>#REF!</v>
      </c>
      <c r="D105" t="e">
        <f t="shared" si="7"/>
        <v>#REF!</v>
      </c>
      <c r="E105" t="e">
        <f t="shared" si="8"/>
        <v>#REF!</v>
      </c>
      <c r="F105" t="e">
        <f t="shared" si="11"/>
        <v>#REF!</v>
      </c>
    </row>
    <row r="106" spans="1:6" x14ac:dyDescent="0.25">
      <c r="A106">
        <f t="shared" si="13"/>
        <v>104</v>
      </c>
      <c r="B106" s="5" t="e">
        <f t="shared" si="9"/>
        <v>#REF!</v>
      </c>
      <c r="C106" t="e">
        <f t="shared" si="10"/>
        <v>#REF!</v>
      </c>
      <c r="D106" t="e">
        <f t="shared" si="7"/>
        <v>#REF!</v>
      </c>
      <c r="E106" t="e">
        <f t="shared" si="8"/>
        <v>#REF!</v>
      </c>
      <c r="F106" t="e">
        <f t="shared" si="11"/>
        <v>#REF!</v>
      </c>
    </row>
    <row r="107" spans="1:6" x14ac:dyDescent="0.25">
      <c r="A107">
        <f t="shared" si="13"/>
        <v>105</v>
      </c>
      <c r="B107" s="5" t="e">
        <f t="shared" si="9"/>
        <v>#REF!</v>
      </c>
      <c r="C107" t="e">
        <f t="shared" si="10"/>
        <v>#REF!</v>
      </c>
      <c r="D107" t="e">
        <f t="shared" si="7"/>
        <v>#REF!</v>
      </c>
      <c r="E107" t="e">
        <f t="shared" si="8"/>
        <v>#REF!</v>
      </c>
      <c r="F107" t="e">
        <f t="shared" si="11"/>
        <v>#REF!</v>
      </c>
    </row>
    <row r="108" spans="1:6" x14ac:dyDescent="0.25">
      <c r="A108">
        <f t="shared" si="13"/>
        <v>106</v>
      </c>
      <c r="B108" s="5" t="e">
        <f t="shared" si="9"/>
        <v>#REF!</v>
      </c>
      <c r="C108" t="e">
        <f t="shared" si="10"/>
        <v>#REF!</v>
      </c>
      <c r="D108" t="e">
        <f t="shared" si="7"/>
        <v>#REF!</v>
      </c>
      <c r="E108" t="e">
        <f t="shared" si="8"/>
        <v>#REF!</v>
      </c>
      <c r="F108" t="e">
        <f t="shared" si="11"/>
        <v>#REF!</v>
      </c>
    </row>
    <row r="109" spans="1:6" x14ac:dyDescent="0.25">
      <c r="A109">
        <f t="shared" si="13"/>
        <v>107</v>
      </c>
      <c r="B109" s="5" t="e">
        <f t="shared" si="9"/>
        <v>#REF!</v>
      </c>
      <c r="C109" t="e">
        <f t="shared" si="10"/>
        <v>#REF!</v>
      </c>
      <c r="D109" t="e">
        <f t="shared" si="7"/>
        <v>#REF!</v>
      </c>
      <c r="E109" t="e">
        <f t="shared" si="8"/>
        <v>#REF!</v>
      </c>
      <c r="F109" t="e">
        <f t="shared" si="11"/>
        <v>#REF!</v>
      </c>
    </row>
    <row r="110" spans="1:6" x14ac:dyDescent="0.25">
      <c r="A110">
        <f t="shared" si="13"/>
        <v>108</v>
      </c>
      <c r="B110" s="5" t="e">
        <f t="shared" si="9"/>
        <v>#REF!</v>
      </c>
      <c r="C110" t="e">
        <f t="shared" si="10"/>
        <v>#REF!</v>
      </c>
      <c r="D110" t="e">
        <f t="shared" si="7"/>
        <v>#REF!</v>
      </c>
      <c r="E110" t="e">
        <f t="shared" si="8"/>
        <v>#REF!</v>
      </c>
      <c r="F110" t="e">
        <f t="shared" si="11"/>
        <v>#REF!</v>
      </c>
    </row>
    <row r="111" spans="1:6" x14ac:dyDescent="0.25">
      <c r="A111">
        <f t="shared" si="13"/>
        <v>109</v>
      </c>
      <c r="B111" s="5" t="e">
        <f t="shared" si="9"/>
        <v>#REF!</v>
      </c>
      <c r="C111" t="e">
        <f t="shared" si="10"/>
        <v>#REF!</v>
      </c>
      <c r="D111" t="e">
        <f t="shared" si="7"/>
        <v>#REF!</v>
      </c>
      <c r="E111" t="e">
        <f t="shared" si="8"/>
        <v>#REF!</v>
      </c>
      <c r="F111" t="e">
        <f t="shared" si="11"/>
        <v>#REF!</v>
      </c>
    </row>
    <row r="112" spans="1:6" x14ac:dyDescent="0.25">
      <c r="A112">
        <f t="shared" si="13"/>
        <v>110</v>
      </c>
      <c r="B112" s="5" t="e">
        <f t="shared" si="9"/>
        <v>#REF!</v>
      </c>
      <c r="C112" t="e">
        <f t="shared" si="10"/>
        <v>#REF!</v>
      </c>
      <c r="D112" t="e">
        <f t="shared" si="7"/>
        <v>#REF!</v>
      </c>
      <c r="E112" t="e">
        <f t="shared" si="8"/>
        <v>#REF!</v>
      </c>
      <c r="F112" t="e">
        <f t="shared" si="11"/>
        <v>#REF!</v>
      </c>
    </row>
    <row r="113" spans="1:6" x14ac:dyDescent="0.25">
      <c r="A113">
        <f t="shared" si="13"/>
        <v>111</v>
      </c>
      <c r="B113" s="5" t="e">
        <f t="shared" si="9"/>
        <v>#REF!</v>
      </c>
      <c r="C113" t="e">
        <f t="shared" si="10"/>
        <v>#REF!</v>
      </c>
      <c r="D113" t="e">
        <f t="shared" si="7"/>
        <v>#REF!</v>
      </c>
      <c r="E113" t="e">
        <f t="shared" si="8"/>
        <v>#REF!</v>
      </c>
      <c r="F113" t="e">
        <f t="shared" si="11"/>
        <v>#REF!</v>
      </c>
    </row>
    <row r="114" spans="1:6" x14ac:dyDescent="0.25">
      <c r="A114">
        <f t="shared" si="13"/>
        <v>112</v>
      </c>
      <c r="B114" s="5" t="e">
        <f t="shared" si="9"/>
        <v>#REF!</v>
      </c>
      <c r="C114" t="e">
        <f t="shared" si="10"/>
        <v>#REF!</v>
      </c>
      <c r="D114" t="e">
        <f t="shared" si="7"/>
        <v>#REF!</v>
      </c>
      <c r="E114" t="e">
        <f t="shared" si="8"/>
        <v>#REF!</v>
      </c>
      <c r="F114" t="e">
        <f t="shared" si="11"/>
        <v>#REF!</v>
      </c>
    </row>
    <row r="115" spans="1:6" x14ac:dyDescent="0.25">
      <c r="A115">
        <f t="shared" si="13"/>
        <v>113</v>
      </c>
      <c r="B115" s="5" t="e">
        <f t="shared" si="9"/>
        <v>#REF!</v>
      </c>
      <c r="C115" t="e">
        <f t="shared" si="10"/>
        <v>#REF!</v>
      </c>
      <c r="D115" t="e">
        <f t="shared" si="7"/>
        <v>#REF!</v>
      </c>
      <c r="E115" t="e">
        <f t="shared" si="8"/>
        <v>#REF!</v>
      </c>
      <c r="F115" t="e">
        <f t="shared" si="11"/>
        <v>#REF!</v>
      </c>
    </row>
    <row r="116" spans="1:6" x14ac:dyDescent="0.25">
      <c r="A116">
        <f t="shared" si="13"/>
        <v>114</v>
      </c>
      <c r="B116" s="5" t="e">
        <f t="shared" si="9"/>
        <v>#REF!</v>
      </c>
      <c r="C116" t="e">
        <f t="shared" si="10"/>
        <v>#REF!</v>
      </c>
      <c r="D116" t="e">
        <f t="shared" si="7"/>
        <v>#REF!</v>
      </c>
      <c r="E116" t="e">
        <f t="shared" si="8"/>
        <v>#REF!</v>
      </c>
      <c r="F116" t="e">
        <f t="shared" si="11"/>
        <v>#REF!</v>
      </c>
    </row>
    <row r="117" spans="1:6" x14ac:dyDescent="0.25">
      <c r="A117">
        <f t="shared" si="13"/>
        <v>115</v>
      </c>
      <c r="B117" s="5" t="e">
        <f t="shared" si="9"/>
        <v>#REF!</v>
      </c>
      <c r="C117" t="e">
        <f t="shared" si="10"/>
        <v>#REF!</v>
      </c>
      <c r="D117" t="e">
        <f t="shared" si="7"/>
        <v>#REF!</v>
      </c>
      <c r="E117" t="e">
        <f t="shared" si="8"/>
        <v>#REF!</v>
      </c>
      <c r="F117" t="e">
        <f t="shared" si="11"/>
        <v>#REF!</v>
      </c>
    </row>
    <row r="118" spans="1:6" x14ac:dyDescent="0.25">
      <c r="A118">
        <f t="shared" si="13"/>
        <v>116</v>
      </c>
      <c r="B118" s="5" t="e">
        <f t="shared" si="9"/>
        <v>#REF!</v>
      </c>
      <c r="C118" t="e">
        <f t="shared" si="10"/>
        <v>#REF!</v>
      </c>
      <c r="D118" t="e">
        <f t="shared" si="7"/>
        <v>#REF!</v>
      </c>
      <c r="E118" t="e">
        <f t="shared" si="8"/>
        <v>#REF!</v>
      </c>
      <c r="F118" t="e">
        <f t="shared" si="11"/>
        <v>#REF!</v>
      </c>
    </row>
    <row r="119" spans="1:6" x14ac:dyDescent="0.25">
      <c r="A119">
        <f t="shared" si="13"/>
        <v>117</v>
      </c>
      <c r="B119" s="5" t="e">
        <f t="shared" si="9"/>
        <v>#REF!</v>
      </c>
      <c r="C119" t="e">
        <f t="shared" si="10"/>
        <v>#REF!</v>
      </c>
      <c r="D119" t="e">
        <f t="shared" si="7"/>
        <v>#REF!</v>
      </c>
      <c r="E119" t="e">
        <f t="shared" si="8"/>
        <v>#REF!</v>
      </c>
      <c r="F119" t="e">
        <f t="shared" si="11"/>
        <v>#REF!</v>
      </c>
    </row>
    <row r="120" spans="1:6" x14ac:dyDescent="0.25">
      <c r="A120">
        <f t="shared" si="13"/>
        <v>118</v>
      </c>
      <c r="B120" s="5" t="e">
        <f t="shared" si="9"/>
        <v>#REF!</v>
      </c>
      <c r="C120" t="e">
        <f t="shared" si="10"/>
        <v>#REF!</v>
      </c>
      <c r="D120" t="e">
        <f t="shared" si="7"/>
        <v>#REF!</v>
      </c>
      <c r="E120" t="e">
        <f t="shared" si="8"/>
        <v>#REF!</v>
      </c>
      <c r="F120" t="e">
        <f t="shared" si="11"/>
        <v>#REF!</v>
      </c>
    </row>
    <row r="121" spans="1:6" x14ac:dyDescent="0.25">
      <c r="A121">
        <f t="shared" si="13"/>
        <v>119</v>
      </c>
      <c r="B121" s="5" t="e">
        <f t="shared" si="9"/>
        <v>#REF!</v>
      </c>
      <c r="C121" t="e">
        <f t="shared" si="10"/>
        <v>#REF!</v>
      </c>
      <c r="D121" t="e">
        <f t="shared" si="7"/>
        <v>#REF!</v>
      </c>
      <c r="E121" t="e">
        <f t="shared" si="8"/>
        <v>#REF!</v>
      </c>
      <c r="F121" t="e">
        <f t="shared" si="11"/>
        <v>#REF!</v>
      </c>
    </row>
    <row r="122" spans="1:6" x14ac:dyDescent="0.25">
      <c r="A122">
        <f t="shared" si="13"/>
        <v>120</v>
      </c>
      <c r="B122" s="5" t="e">
        <f t="shared" si="9"/>
        <v>#REF!</v>
      </c>
      <c r="C122" t="e">
        <f t="shared" si="10"/>
        <v>#REF!</v>
      </c>
      <c r="D122" t="e">
        <f t="shared" si="7"/>
        <v>#REF!</v>
      </c>
      <c r="E122" t="e">
        <f t="shared" si="8"/>
        <v>#REF!</v>
      </c>
      <c r="F122" t="e">
        <f t="shared" si="11"/>
        <v>#REF!</v>
      </c>
    </row>
    <row r="123" spans="1:6" x14ac:dyDescent="0.25">
      <c r="A123">
        <f t="shared" si="13"/>
        <v>121</v>
      </c>
      <c r="B123" s="5" t="e">
        <f t="shared" si="9"/>
        <v>#REF!</v>
      </c>
      <c r="C123" t="e">
        <f t="shared" si="10"/>
        <v>#REF!</v>
      </c>
      <c r="D123" t="e">
        <f t="shared" si="7"/>
        <v>#REF!</v>
      </c>
      <c r="E123" t="e">
        <f t="shared" si="8"/>
        <v>#REF!</v>
      </c>
      <c r="F123" t="e">
        <f t="shared" si="11"/>
        <v>#REF!</v>
      </c>
    </row>
    <row r="124" spans="1:6" x14ac:dyDescent="0.25">
      <c r="A124">
        <f t="shared" si="13"/>
        <v>122</v>
      </c>
      <c r="B124" s="5" t="e">
        <f t="shared" si="9"/>
        <v>#REF!</v>
      </c>
      <c r="C124" t="e">
        <f t="shared" si="10"/>
        <v>#REF!</v>
      </c>
      <c r="D124" t="e">
        <f t="shared" si="7"/>
        <v>#REF!</v>
      </c>
      <c r="E124" t="e">
        <f t="shared" si="8"/>
        <v>#REF!</v>
      </c>
      <c r="F124" t="e">
        <f t="shared" si="11"/>
        <v>#REF!</v>
      </c>
    </row>
    <row r="125" spans="1:6" x14ac:dyDescent="0.25">
      <c r="A125">
        <f t="shared" si="13"/>
        <v>123</v>
      </c>
      <c r="B125" s="5" t="e">
        <f t="shared" si="9"/>
        <v>#REF!</v>
      </c>
      <c r="C125" t="e">
        <f t="shared" si="10"/>
        <v>#REF!</v>
      </c>
      <c r="D125" t="e">
        <f t="shared" si="7"/>
        <v>#REF!</v>
      </c>
      <c r="E125" t="e">
        <f t="shared" si="8"/>
        <v>#REF!</v>
      </c>
      <c r="F125" t="e">
        <f t="shared" si="11"/>
        <v>#REF!</v>
      </c>
    </row>
    <row r="126" spans="1:6" x14ac:dyDescent="0.25">
      <c r="A126">
        <f t="shared" si="13"/>
        <v>124</v>
      </c>
      <c r="B126" s="5" t="e">
        <f t="shared" si="9"/>
        <v>#REF!</v>
      </c>
      <c r="C126" t="e">
        <f t="shared" si="10"/>
        <v>#REF!</v>
      </c>
      <c r="D126" t="e">
        <f t="shared" si="7"/>
        <v>#REF!</v>
      </c>
      <c r="E126" t="e">
        <f t="shared" si="8"/>
        <v>#REF!</v>
      </c>
      <c r="F126" t="e">
        <f t="shared" si="11"/>
        <v>#REF!</v>
      </c>
    </row>
    <row r="127" spans="1:6" x14ac:dyDescent="0.25">
      <c r="A127">
        <f t="shared" si="13"/>
        <v>125</v>
      </c>
      <c r="B127" s="5" t="e">
        <f t="shared" si="9"/>
        <v>#REF!</v>
      </c>
      <c r="C127" t="e">
        <f t="shared" si="10"/>
        <v>#REF!</v>
      </c>
      <c r="D127" t="e">
        <f t="shared" si="7"/>
        <v>#REF!</v>
      </c>
      <c r="E127" t="e">
        <f t="shared" si="8"/>
        <v>#REF!</v>
      </c>
      <c r="F127" t="e">
        <f t="shared" si="11"/>
        <v>#REF!</v>
      </c>
    </row>
    <row r="128" spans="1:6" x14ac:dyDescent="0.25">
      <c r="A128">
        <f t="shared" si="13"/>
        <v>126</v>
      </c>
      <c r="B128" s="5" t="e">
        <f t="shared" si="9"/>
        <v>#REF!</v>
      </c>
      <c r="C128" t="e">
        <f t="shared" si="10"/>
        <v>#REF!</v>
      </c>
      <c r="D128" t="e">
        <f t="shared" si="7"/>
        <v>#REF!</v>
      </c>
      <c r="E128" t="e">
        <f t="shared" si="8"/>
        <v>#REF!</v>
      </c>
      <c r="F128" t="e">
        <f t="shared" si="11"/>
        <v>#REF!</v>
      </c>
    </row>
    <row r="129" spans="1:6" x14ac:dyDescent="0.25">
      <c r="A129">
        <f t="shared" si="13"/>
        <v>127</v>
      </c>
      <c r="B129" s="5" t="e">
        <f t="shared" si="9"/>
        <v>#REF!</v>
      </c>
      <c r="C129" t="e">
        <f t="shared" si="10"/>
        <v>#REF!</v>
      </c>
      <c r="D129" t="e">
        <f t="shared" si="7"/>
        <v>#REF!</v>
      </c>
      <c r="E129" t="e">
        <f t="shared" si="8"/>
        <v>#REF!</v>
      </c>
      <c r="F129" t="e">
        <f t="shared" si="11"/>
        <v>#REF!</v>
      </c>
    </row>
    <row r="130" spans="1:6" x14ac:dyDescent="0.25">
      <c r="A130">
        <f t="shared" si="13"/>
        <v>128</v>
      </c>
      <c r="B130" s="5" t="e">
        <f t="shared" si="9"/>
        <v>#REF!</v>
      </c>
      <c r="C130" t="e">
        <f t="shared" si="10"/>
        <v>#REF!</v>
      </c>
      <c r="D130" t="e">
        <f t="shared" si="7"/>
        <v>#REF!</v>
      </c>
      <c r="E130" t="e">
        <f t="shared" si="8"/>
        <v>#REF!</v>
      </c>
      <c r="F130" t="e">
        <f t="shared" si="11"/>
        <v>#REF!</v>
      </c>
    </row>
    <row r="131" spans="1:6" x14ac:dyDescent="0.25">
      <c r="A131">
        <f t="shared" si="13"/>
        <v>129</v>
      </c>
      <c r="B131" s="5" t="e">
        <f t="shared" si="9"/>
        <v>#REF!</v>
      </c>
      <c r="C131" t="e">
        <f t="shared" si="10"/>
        <v>#REF!</v>
      </c>
      <c r="D131" t="e">
        <f t="shared" ref="D131:D194" si="14">YEAR(B131)</f>
        <v>#REF!</v>
      </c>
      <c r="E131" t="e">
        <f t="shared" ref="E131:E194" si="15">VLOOKUP(D131,$J$2:$K$78,2,FALSE)</f>
        <v>#REF!</v>
      </c>
      <c r="F131" t="e">
        <f t="shared" si="11"/>
        <v>#REF!</v>
      </c>
    </row>
    <row r="132" spans="1:6" x14ac:dyDescent="0.25">
      <c r="A132">
        <f t="shared" si="13"/>
        <v>130</v>
      </c>
      <c r="B132" s="5" t="e">
        <f t="shared" ref="B132:B195" si="16">EOMONTH($B$2,A132)</f>
        <v>#REF!</v>
      </c>
      <c r="C132" t="e">
        <f t="shared" ref="C132:C195" si="17">B132-B131</f>
        <v>#REF!</v>
      </c>
      <c r="D132" t="e">
        <f t="shared" si="14"/>
        <v>#REF!</v>
      </c>
      <c r="E132" t="e">
        <f t="shared" si="15"/>
        <v>#REF!</v>
      </c>
      <c r="F132" t="e">
        <f t="shared" ref="F132:F195" si="18">C132/E132</f>
        <v>#REF!</v>
      </c>
    </row>
    <row r="133" spans="1:6" x14ac:dyDescent="0.25">
      <c r="A133">
        <f t="shared" ref="A133:A196" si="19">A132+1</f>
        <v>131</v>
      </c>
      <c r="B133" s="5" t="e">
        <f t="shared" si="16"/>
        <v>#REF!</v>
      </c>
      <c r="C133" t="e">
        <f t="shared" si="17"/>
        <v>#REF!</v>
      </c>
      <c r="D133" t="e">
        <f t="shared" si="14"/>
        <v>#REF!</v>
      </c>
      <c r="E133" t="e">
        <f t="shared" si="15"/>
        <v>#REF!</v>
      </c>
      <c r="F133" t="e">
        <f t="shared" si="18"/>
        <v>#REF!</v>
      </c>
    </row>
    <row r="134" spans="1:6" x14ac:dyDescent="0.25">
      <c r="A134">
        <f t="shared" si="19"/>
        <v>132</v>
      </c>
      <c r="B134" s="5" t="e">
        <f t="shared" si="16"/>
        <v>#REF!</v>
      </c>
      <c r="C134" t="e">
        <f t="shared" si="17"/>
        <v>#REF!</v>
      </c>
      <c r="D134" t="e">
        <f t="shared" si="14"/>
        <v>#REF!</v>
      </c>
      <c r="E134" t="e">
        <f t="shared" si="15"/>
        <v>#REF!</v>
      </c>
      <c r="F134" t="e">
        <f t="shared" si="18"/>
        <v>#REF!</v>
      </c>
    </row>
    <row r="135" spans="1:6" x14ac:dyDescent="0.25">
      <c r="A135">
        <f t="shared" si="19"/>
        <v>133</v>
      </c>
      <c r="B135" s="5" t="e">
        <f t="shared" si="16"/>
        <v>#REF!</v>
      </c>
      <c r="C135" t="e">
        <f t="shared" si="17"/>
        <v>#REF!</v>
      </c>
      <c r="D135" t="e">
        <f t="shared" si="14"/>
        <v>#REF!</v>
      </c>
      <c r="E135" t="e">
        <f t="shared" si="15"/>
        <v>#REF!</v>
      </c>
      <c r="F135" t="e">
        <f t="shared" si="18"/>
        <v>#REF!</v>
      </c>
    </row>
    <row r="136" spans="1:6" x14ac:dyDescent="0.25">
      <c r="A136">
        <f t="shared" si="19"/>
        <v>134</v>
      </c>
      <c r="B136" s="5" t="e">
        <f t="shared" si="16"/>
        <v>#REF!</v>
      </c>
      <c r="C136" t="e">
        <f t="shared" si="17"/>
        <v>#REF!</v>
      </c>
      <c r="D136" t="e">
        <f t="shared" si="14"/>
        <v>#REF!</v>
      </c>
      <c r="E136" t="e">
        <f t="shared" si="15"/>
        <v>#REF!</v>
      </c>
      <c r="F136" t="e">
        <f t="shared" si="18"/>
        <v>#REF!</v>
      </c>
    </row>
    <row r="137" spans="1:6" x14ac:dyDescent="0.25">
      <c r="A137">
        <f t="shared" si="19"/>
        <v>135</v>
      </c>
      <c r="B137" s="5" t="e">
        <f t="shared" si="16"/>
        <v>#REF!</v>
      </c>
      <c r="C137" t="e">
        <f t="shared" si="17"/>
        <v>#REF!</v>
      </c>
      <c r="D137" t="e">
        <f t="shared" si="14"/>
        <v>#REF!</v>
      </c>
      <c r="E137" t="e">
        <f t="shared" si="15"/>
        <v>#REF!</v>
      </c>
      <c r="F137" t="e">
        <f t="shared" si="18"/>
        <v>#REF!</v>
      </c>
    </row>
    <row r="138" spans="1:6" x14ac:dyDescent="0.25">
      <c r="A138">
        <f t="shared" si="19"/>
        <v>136</v>
      </c>
      <c r="B138" s="5" t="e">
        <f t="shared" si="16"/>
        <v>#REF!</v>
      </c>
      <c r="C138" t="e">
        <f t="shared" si="17"/>
        <v>#REF!</v>
      </c>
      <c r="D138" t="e">
        <f t="shared" si="14"/>
        <v>#REF!</v>
      </c>
      <c r="E138" t="e">
        <f t="shared" si="15"/>
        <v>#REF!</v>
      </c>
      <c r="F138" t="e">
        <f t="shared" si="18"/>
        <v>#REF!</v>
      </c>
    </row>
    <row r="139" spans="1:6" x14ac:dyDescent="0.25">
      <c r="A139">
        <f t="shared" si="19"/>
        <v>137</v>
      </c>
      <c r="B139" s="5" t="e">
        <f t="shared" si="16"/>
        <v>#REF!</v>
      </c>
      <c r="C139" t="e">
        <f t="shared" si="17"/>
        <v>#REF!</v>
      </c>
      <c r="D139" t="e">
        <f t="shared" si="14"/>
        <v>#REF!</v>
      </c>
      <c r="E139" t="e">
        <f t="shared" si="15"/>
        <v>#REF!</v>
      </c>
      <c r="F139" t="e">
        <f t="shared" si="18"/>
        <v>#REF!</v>
      </c>
    </row>
    <row r="140" spans="1:6" x14ac:dyDescent="0.25">
      <c r="A140">
        <f t="shared" si="19"/>
        <v>138</v>
      </c>
      <c r="B140" s="5" t="e">
        <f t="shared" si="16"/>
        <v>#REF!</v>
      </c>
      <c r="C140" t="e">
        <f t="shared" si="17"/>
        <v>#REF!</v>
      </c>
      <c r="D140" t="e">
        <f t="shared" si="14"/>
        <v>#REF!</v>
      </c>
      <c r="E140" t="e">
        <f t="shared" si="15"/>
        <v>#REF!</v>
      </c>
      <c r="F140" t="e">
        <f t="shared" si="18"/>
        <v>#REF!</v>
      </c>
    </row>
    <row r="141" spans="1:6" x14ac:dyDescent="0.25">
      <c r="A141">
        <f t="shared" si="19"/>
        <v>139</v>
      </c>
      <c r="B141" s="5" t="e">
        <f t="shared" si="16"/>
        <v>#REF!</v>
      </c>
      <c r="C141" t="e">
        <f t="shared" si="17"/>
        <v>#REF!</v>
      </c>
      <c r="D141" t="e">
        <f t="shared" si="14"/>
        <v>#REF!</v>
      </c>
      <c r="E141" t="e">
        <f t="shared" si="15"/>
        <v>#REF!</v>
      </c>
      <c r="F141" t="e">
        <f t="shared" si="18"/>
        <v>#REF!</v>
      </c>
    </row>
    <row r="142" spans="1:6" x14ac:dyDescent="0.25">
      <c r="A142">
        <f t="shared" si="19"/>
        <v>140</v>
      </c>
      <c r="B142" s="5" t="e">
        <f t="shared" si="16"/>
        <v>#REF!</v>
      </c>
      <c r="C142" t="e">
        <f t="shared" si="17"/>
        <v>#REF!</v>
      </c>
      <c r="D142" t="e">
        <f t="shared" si="14"/>
        <v>#REF!</v>
      </c>
      <c r="E142" t="e">
        <f t="shared" si="15"/>
        <v>#REF!</v>
      </c>
      <c r="F142" t="e">
        <f t="shared" si="18"/>
        <v>#REF!</v>
      </c>
    </row>
    <row r="143" spans="1:6" x14ac:dyDescent="0.25">
      <c r="A143">
        <f t="shared" si="19"/>
        <v>141</v>
      </c>
      <c r="B143" s="5" t="e">
        <f t="shared" si="16"/>
        <v>#REF!</v>
      </c>
      <c r="C143" t="e">
        <f t="shared" si="17"/>
        <v>#REF!</v>
      </c>
      <c r="D143" t="e">
        <f t="shared" si="14"/>
        <v>#REF!</v>
      </c>
      <c r="E143" t="e">
        <f t="shared" si="15"/>
        <v>#REF!</v>
      </c>
      <c r="F143" t="e">
        <f t="shared" si="18"/>
        <v>#REF!</v>
      </c>
    </row>
    <row r="144" spans="1:6" x14ac:dyDescent="0.25">
      <c r="A144">
        <f t="shared" si="19"/>
        <v>142</v>
      </c>
      <c r="B144" s="5" t="e">
        <f t="shared" si="16"/>
        <v>#REF!</v>
      </c>
      <c r="C144" t="e">
        <f t="shared" si="17"/>
        <v>#REF!</v>
      </c>
      <c r="D144" t="e">
        <f t="shared" si="14"/>
        <v>#REF!</v>
      </c>
      <c r="E144" t="e">
        <f t="shared" si="15"/>
        <v>#REF!</v>
      </c>
      <c r="F144" t="e">
        <f t="shared" si="18"/>
        <v>#REF!</v>
      </c>
    </row>
    <row r="145" spans="1:6" x14ac:dyDescent="0.25">
      <c r="A145">
        <f t="shared" si="19"/>
        <v>143</v>
      </c>
      <c r="B145" s="5" t="e">
        <f t="shared" si="16"/>
        <v>#REF!</v>
      </c>
      <c r="C145" t="e">
        <f t="shared" si="17"/>
        <v>#REF!</v>
      </c>
      <c r="D145" t="e">
        <f t="shared" si="14"/>
        <v>#REF!</v>
      </c>
      <c r="E145" t="e">
        <f t="shared" si="15"/>
        <v>#REF!</v>
      </c>
      <c r="F145" t="e">
        <f t="shared" si="18"/>
        <v>#REF!</v>
      </c>
    </row>
    <row r="146" spans="1:6" x14ac:dyDescent="0.25">
      <c r="A146">
        <f t="shared" si="19"/>
        <v>144</v>
      </c>
      <c r="B146" s="5" t="e">
        <f t="shared" si="16"/>
        <v>#REF!</v>
      </c>
      <c r="C146" t="e">
        <f t="shared" si="17"/>
        <v>#REF!</v>
      </c>
      <c r="D146" t="e">
        <f t="shared" si="14"/>
        <v>#REF!</v>
      </c>
      <c r="E146" t="e">
        <f t="shared" si="15"/>
        <v>#REF!</v>
      </c>
      <c r="F146" t="e">
        <f t="shared" si="18"/>
        <v>#REF!</v>
      </c>
    </row>
    <row r="147" spans="1:6" x14ac:dyDescent="0.25">
      <c r="A147">
        <f t="shared" si="19"/>
        <v>145</v>
      </c>
      <c r="B147" s="5" t="e">
        <f t="shared" si="16"/>
        <v>#REF!</v>
      </c>
      <c r="C147" t="e">
        <f t="shared" si="17"/>
        <v>#REF!</v>
      </c>
      <c r="D147" t="e">
        <f t="shared" si="14"/>
        <v>#REF!</v>
      </c>
      <c r="E147" t="e">
        <f t="shared" si="15"/>
        <v>#REF!</v>
      </c>
      <c r="F147" t="e">
        <f t="shared" si="18"/>
        <v>#REF!</v>
      </c>
    </row>
    <row r="148" spans="1:6" x14ac:dyDescent="0.25">
      <c r="A148">
        <f t="shared" si="19"/>
        <v>146</v>
      </c>
      <c r="B148" s="5" t="e">
        <f t="shared" si="16"/>
        <v>#REF!</v>
      </c>
      <c r="C148" t="e">
        <f t="shared" si="17"/>
        <v>#REF!</v>
      </c>
      <c r="D148" t="e">
        <f t="shared" si="14"/>
        <v>#REF!</v>
      </c>
      <c r="E148" t="e">
        <f t="shared" si="15"/>
        <v>#REF!</v>
      </c>
      <c r="F148" t="e">
        <f t="shared" si="18"/>
        <v>#REF!</v>
      </c>
    </row>
    <row r="149" spans="1:6" x14ac:dyDescent="0.25">
      <c r="A149">
        <f t="shared" si="19"/>
        <v>147</v>
      </c>
      <c r="B149" s="5" t="e">
        <f t="shared" si="16"/>
        <v>#REF!</v>
      </c>
      <c r="C149" t="e">
        <f t="shared" si="17"/>
        <v>#REF!</v>
      </c>
      <c r="D149" t="e">
        <f t="shared" si="14"/>
        <v>#REF!</v>
      </c>
      <c r="E149" t="e">
        <f t="shared" si="15"/>
        <v>#REF!</v>
      </c>
      <c r="F149" t="e">
        <f t="shared" si="18"/>
        <v>#REF!</v>
      </c>
    </row>
    <row r="150" spans="1:6" x14ac:dyDescent="0.25">
      <c r="A150">
        <f t="shared" si="19"/>
        <v>148</v>
      </c>
      <c r="B150" s="5" t="e">
        <f t="shared" si="16"/>
        <v>#REF!</v>
      </c>
      <c r="C150" t="e">
        <f t="shared" si="17"/>
        <v>#REF!</v>
      </c>
      <c r="D150" t="e">
        <f t="shared" si="14"/>
        <v>#REF!</v>
      </c>
      <c r="E150" t="e">
        <f t="shared" si="15"/>
        <v>#REF!</v>
      </c>
      <c r="F150" t="e">
        <f t="shared" si="18"/>
        <v>#REF!</v>
      </c>
    </row>
    <row r="151" spans="1:6" x14ac:dyDescent="0.25">
      <c r="A151">
        <f t="shared" si="19"/>
        <v>149</v>
      </c>
      <c r="B151" s="5" t="e">
        <f t="shared" si="16"/>
        <v>#REF!</v>
      </c>
      <c r="C151" t="e">
        <f t="shared" si="17"/>
        <v>#REF!</v>
      </c>
      <c r="D151" t="e">
        <f t="shared" si="14"/>
        <v>#REF!</v>
      </c>
      <c r="E151" t="e">
        <f t="shared" si="15"/>
        <v>#REF!</v>
      </c>
      <c r="F151" t="e">
        <f t="shared" si="18"/>
        <v>#REF!</v>
      </c>
    </row>
    <row r="152" spans="1:6" x14ac:dyDescent="0.25">
      <c r="A152">
        <f t="shared" si="19"/>
        <v>150</v>
      </c>
      <c r="B152" s="5" t="e">
        <f t="shared" si="16"/>
        <v>#REF!</v>
      </c>
      <c r="C152" t="e">
        <f t="shared" si="17"/>
        <v>#REF!</v>
      </c>
      <c r="D152" t="e">
        <f t="shared" si="14"/>
        <v>#REF!</v>
      </c>
      <c r="E152" t="e">
        <f t="shared" si="15"/>
        <v>#REF!</v>
      </c>
      <c r="F152" t="e">
        <f t="shared" si="18"/>
        <v>#REF!</v>
      </c>
    </row>
    <row r="153" spans="1:6" x14ac:dyDescent="0.25">
      <c r="A153">
        <f t="shared" si="19"/>
        <v>151</v>
      </c>
      <c r="B153" s="5" t="e">
        <f t="shared" si="16"/>
        <v>#REF!</v>
      </c>
      <c r="C153" t="e">
        <f t="shared" si="17"/>
        <v>#REF!</v>
      </c>
      <c r="D153" t="e">
        <f t="shared" si="14"/>
        <v>#REF!</v>
      </c>
      <c r="E153" t="e">
        <f t="shared" si="15"/>
        <v>#REF!</v>
      </c>
      <c r="F153" t="e">
        <f t="shared" si="18"/>
        <v>#REF!</v>
      </c>
    </row>
    <row r="154" spans="1:6" x14ac:dyDescent="0.25">
      <c r="A154">
        <f t="shared" si="19"/>
        <v>152</v>
      </c>
      <c r="B154" s="5" t="e">
        <f t="shared" si="16"/>
        <v>#REF!</v>
      </c>
      <c r="C154" t="e">
        <f t="shared" si="17"/>
        <v>#REF!</v>
      </c>
      <c r="D154" t="e">
        <f t="shared" si="14"/>
        <v>#REF!</v>
      </c>
      <c r="E154" t="e">
        <f t="shared" si="15"/>
        <v>#REF!</v>
      </c>
      <c r="F154" t="e">
        <f t="shared" si="18"/>
        <v>#REF!</v>
      </c>
    </row>
    <row r="155" spans="1:6" x14ac:dyDescent="0.25">
      <c r="A155">
        <f t="shared" si="19"/>
        <v>153</v>
      </c>
      <c r="B155" s="5" t="e">
        <f t="shared" si="16"/>
        <v>#REF!</v>
      </c>
      <c r="C155" t="e">
        <f t="shared" si="17"/>
        <v>#REF!</v>
      </c>
      <c r="D155" t="e">
        <f t="shared" si="14"/>
        <v>#REF!</v>
      </c>
      <c r="E155" t="e">
        <f t="shared" si="15"/>
        <v>#REF!</v>
      </c>
      <c r="F155" t="e">
        <f t="shared" si="18"/>
        <v>#REF!</v>
      </c>
    </row>
    <row r="156" spans="1:6" x14ac:dyDescent="0.25">
      <c r="A156">
        <f t="shared" si="19"/>
        <v>154</v>
      </c>
      <c r="B156" s="5" t="e">
        <f t="shared" si="16"/>
        <v>#REF!</v>
      </c>
      <c r="C156" t="e">
        <f t="shared" si="17"/>
        <v>#REF!</v>
      </c>
      <c r="D156" t="e">
        <f t="shared" si="14"/>
        <v>#REF!</v>
      </c>
      <c r="E156" t="e">
        <f t="shared" si="15"/>
        <v>#REF!</v>
      </c>
      <c r="F156" t="e">
        <f t="shared" si="18"/>
        <v>#REF!</v>
      </c>
    </row>
    <row r="157" spans="1:6" x14ac:dyDescent="0.25">
      <c r="A157">
        <f t="shared" si="19"/>
        <v>155</v>
      </c>
      <c r="B157" s="5" t="e">
        <f t="shared" si="16"/>
        <v>#REF!</v>
      </c>
      <c r="C157" t="e">
        <f t="shared" si="17"/>
        <v>#REF!</v>
      </c>
      <c r="D157" t="e">
        <f t="shared" si="14"/>
        <v>#REF!</v>
      </c>
      <c r="E157" t="e">
        <f t="shared" si="15"/>
        <v>#REF!</v>
      </c>
      <c r="F157" t="e">
        <f t="shared" si="18"/>
        <v>#REF!</v>
      </c>
    </row>
    <row r="158" spans="1:6" x14ac:dyDescent="0.25">
      <c r="A158">
        <f t="shared" si="19"/>
        <v>156</v>
      </c>
      <c r="B158" s="5" t="e">
        <f t="shared" si="16"/>
        <v>#REF!</v>
      </c>
      <c r="C158" t="e">
        <f t="shared" si="17"/>
        <v>#REF!</v>
      </c>
      <c r="D158" t="e">
        <f t="shared" si="14"/>
        <v>#REF!</v>
      </c>
      <c r="E158" t="e">
        <f t="shared" si="15"/>
        <v>#REF!</v>
      </c>
      <c r="F158" t="e">
        <f t="shared" si="18"/>
        <v>#REF!</v>
      </c>
    </row>
    <row r="159" spans="1:6" x14ac:dyDescent="0.25">
      <c r="A159">
        <f t="shared" si="19"/>
        <v>157</v>
      </c>
      <c r="B159" s="5" t="e">
        <f t="shared" si="16"/>
        <v>#REF!</v>
      </c>
      <c r="C159" t="e">
        <f t="shared" si="17"/>
        <v>#REF!</v>
      </c>
      <c r="D159" t="e">
        <f t="shared" si="14"/>
        <v>#REF!</v>
      </c>
      <c r="E159" t="e">
        <f t="shared" si="15"/>
        <v>#REF!</v>
      </c>
      <c r="F159" t="e">
        <f t="shared" si="18"/>
        <v>#REF!</v>
      </c>
    </row>
    <row r="160" spans="1:6" x14ac:dyDescent="0.25">
      <c r="A160">
        <f t="shared" si="19"/>
        <v>158</v>
      </c>
      <c r="B160" s="5" t="e">
        <f t="shared" si="16"/>
        <v>#REF!</v>
      </c>
      <c r="C160" t="e">
        <f t="shared" si="17"/>
        <v>#REF!</v>
      </c>
      <c r="D160" t="e">
        <f t="shared" si="14"/>
        <v>#REF!</v>
      </c>
      <c r="E160" t="e">
        <f t="shared" si="15"/>
        <v>#REF!</v>
      </c>
      <c r="F160" t="e">
        <f t="shared" si="18"/>
        <v>#REF!</v>
      </c>
    </row>
    <row r="161" spans="1:6" x14ac:dyDescent="0.25">
      <c r="A161">
        <f t="shared" si="19"/>
        <v>159</v>
      </c>
      <c r="B161" s="5" t="e">
        <f t="shared" si="16"/>
        <v>#REF!</v>
      </c>
      <c r="C161" t="e">
        <f t="shared" si="17"/>
        <v>#REF!</v>
      </c>
      <c r="D161" t="e">
        <f t="shared" si="14"/>
        <v>#REF!</v>
      </c>
      <c r="E161" t="e">
        <f t="shared" si="15"/>
        <v>#REF!</v>
      </c>
      <c r="F161" t="e">
        <f t="shared" si="18"/>
        <v>#REF!</v>
      </c>
    </row>
    <row r="162" spans="1:6" x14ac:dyDescent="0.25">
      <c r="A162">
        <f t="shared" si="19"/>
        <v>160</v>
      </c>
      <c r="B162" s="5" t="e">
        <f t="shared" si="16"/>
        <v>#REF!</v>
      </c>
      <c r="C162" t="e">
        <f t="shared" si="17"/>
        <v>#REF!</v>
      </c>
      <c r="D162" t="e">
        <f t="shared" si="14"/>
        <v>#REF!</v>
      </c>
      <c r="E162" t="e">
        <f t="shared" si="15"/>
        <v>#REF!</v>
      </c>
      <c r="F162" t="e">
        <f t="shared" si="18"/>
        <v>#REF!</v>
      </c>
    </row>
    <row r="163" spans="1:6" x14ac:dyDescent="0.25">
      <c r="A163">
        <f t="shared" si="19"/>
        <v>161</v>
      </c>
      <c r="B163" s="5" t="e">
        <f t="shared" si="16"/>
        <v>#REF!</v>
      </c>
      <c r="C163" t="e">
        <f t="shared" si="17"/>
        <v>#REF!</v>
      </c>
      <c r="D163" t="e">
        <f t="shared" si="14"/>
        <v>#REF!</v>
      </c>
      <c r="E163" t="e">
        <f t="shared" si="15"/>
        <v>#REF!</v>
      </c>
      <c r="F163" t="e">
        <f t="shared" si="18"/>
        <v>#REF!</v>
      </c>
    </row>
    <row r="164" spans="1:6" x14ac:dyDescent="0.25">
      <c r="A164">
        <f t="shared" si="19"/>
        <v>162</v>
      </c>
      <c r="B164" s="5" t="e">
        <f t="shared" si="16"/>
        <v>#REF!</v>
      </c>
      <c r="C164" t="e">
        <f t="shared" si="17"/>
        <v>#REF!</v>
      </c>
      <c r="D164" t="e">
        <f t="shared" si="14"/>
        <v>#REF!</v>
      </c>
      <c r="E164" t="e">
        <f t="shared" si="15"/>
        <v>#REF!</v>
      </c>
      <c r="F164" t="e">
        <f t="shared" si="18"/>
        <v>#REF!</v>
      </c>
    </row>
    <row r="165" spans="1:6" x14ac:dyDescent="0.25">
      <c r="A165">
        <f t="shared" si="19"/>
        <v>163</v>
      </c>
      <c r="B165" s="5" t="e">
        <f t="shared" si="16"/>
        <v>#REF!</v>
      </c>
      <c r="C165" t="e">
        <f t="shared" si="17"/>
        <v>#REF!</v>
      </c>
      <c r="D165" t="e">
        <f t="shared" si="14"/>
        <v>#REF!</v>
      </c>
      <c r="E165" t="e">
        <f t="shared" si="15"/>
        <v>#REF!</v>
      </c>
      <c r="F165" t="e">
        <f t="shared" si="18"/>
        <v>#REF!</v>
      </c>
    </row>
    <row r="166" spans="1:6" x14ac:dyDescent="0.25">
      <c r="A166">
        <f t="shared" si="19"/>
        <v>164</v>
      </c>
      <c r="B166" s="5" t="e">
        <f t="shared" si="16"/>
        <v>#REF!</v>
      </c>
      <c r="C166" t="e">
        <f t="shared" si="17"/>
        <v>#REF!</v>
      </c>
      <c r="D166" t="e">
        <f t="shared" si="14"/>
        <v>#REF!</v>
      </c>
      <c r="E166" t="e">
        <f t="shared" si="15"/>
        <v>#REF!</v>
      </c>
      <c r="F166" t="e">
        <f t="shared" si="18"/>
        <v>#REF!</v>
      </c>
    </row>
    <row r="167" spans="1:6" x14ac:dyDescent="0.25">
      <c r="A167">
        <f t="shared" si="19"/>
        <v>165</v>
      </c>
      <c r="B167" s="5" t="e">
        <f t="shared" si="16"/>
        <v>#REF!</v>
      </c>
      <c r="C167" t="e">
        <f t="shared" si="17"/>
        <v>#REF!</v>
      </c>
      <c r="D167" t="e">
        <f t="shared" si="14"/>
        <v>#REF!</v>
      </c>
      <c r="E167" t="e">
        <f t="shared" si="15"/>
        <v>#REF!</v>
      </c>
      <c r="F167" t="e">
        <f t="shared" si="18"/>
        <v>#REF!</v>
      </c>
    </row>
    <row r="168" spans="1:6" x14ac:dyDescent="0.25">
      <c r="A168">
        <f t="shared" si="19"/>
        <v>166</v>
      </c>
      <c r="B168" s="5" t="e">
        <f t="shared" si="16"/>
        <v>#REF!</v>
      </c>
      <c r="C168" t="e">
        <f t="shared" si="17"/>
        <v>#REF!</v>
      </c>
      <c r="D168" t="e">
        <f t="shared" si="14"/>
        <v>#REF!</v>
      </c>
      <c r="E168" t="e">
        <f t="shared" si="15"/>
        <v>#REF!</v>
      </c>
      <c r="F168" t="e">
        <f t="shared" si="18"/>
        <v>#REF!</v>
      </c>
    </row>
    <row r="169" spans="1:6" x14ac:dyDescent="0.25">
      <c r="A169">
        <f t="shared" si="19"/>
        <v>167</v>
      </c>
      <c r="B169" s="5" t="e">
        <f t="shared" si="16"/>
        <v>#REF!</v>
      </c>
      <c r="C169" t="e">
        <f t="shared" si="17"/>
        <v>#REF!</v>
      </c>
      <c r="D169" t="e">
        <f t="shared" si="14"/>
        <v>#REF!</v>
      </c>
      <c r="E169" t="e">
        <f t="shared" si="15"/>
        <v>#REF!</v>
      </c>
      <c r="F169" t="e">
        <f t="shared" si="18"/>
        <v>#REF!</v>
      </c>
    </row>
    <row r="170" spans="1:6" x14ac:dyDescent="0.25">
      <c r="A170">
        <f t="shared" si="19"/>
        <v>168</v>
      </c>
      <c r="B170" s="5" t="e">
        <f t="shared" si="16"/>
        <v>#REF!</v>
      </c>
      <c r="C170" t="e">
        <f t="shared" si="17"/>
        <v>#REF!</v>
      </c>
      <c r="D170" t="e">
        <f t="shared" si="14"/>
        <v>#REF!</v>
      </c>
      <c r="E170" t="e">
        <f t="shared" si="15"/>
        <v>#REF!</v>
      </c>
      <c r="F170" t="e">
        <f t="shared" si="18"/>
        <v>#REF!</v>
      </c>
    </row>
    <row r="171" spans="1:6" x14ac:dyDescent="0.25">
      <c r="A171">
        <f t="shared" si="19"/>
        <v>169</v>
      </c>
      <c r="B171" s="5" t="e">
        <f t="shared" si="16"/>
        <v>#REF!</v>
      </c>
      <c r="C171" t="e">
        <f t="shared" si="17"/>
        <v>#REF!</v>
      </c>
      <c r="D171" t="e">
        <f t="shared" si="14"/>
        <v>#REF!</v>
      </c>
      <c r="E171" t="e">
        <f t="shared" si="15"/>
        <v>#REF!</v>
      </c>
      <c r="F171" t="e">
        <f t="shared" si="18"/>
        <v>#REF!</v>
      </c>
    </row>
    <row r="172" spans="1:6" x14ac:dyDescent="0.25">
      <c r="A172">
        <f t="shared" si="19"/>
        <v>170</v>
      </c>
      <c r="B172" s="5" t="e">
        <f t="shared" si="16"/>
        <v>#REF!</v>
      </c>
      <c r="C172" t="e">
        <f t="shared" si="17"/>
        <v>#REF!</v>
      </c>
      <c r="D172" t="e">
        <f t="shared" si="14"/>
        <v>#REF!</v>
      </c>
      <c r="E172" t="e">
        <f t="shared" si="15"/>
        <v>#REF!</v>
      </c>
      <c r="F172" t="e">
        <f t="shared" si="18"/>
        <v>#REF!</v>
      </c>
    </row>
    <row r="173" spans="1:6" x14ac:dyDescent="0.25">
      <c r="A173">
        <f t="shared" si="19"/>
        <v>171</v>
      </c>
      <c r="B173" s="5" t="e">
        <f t="shared" si="16"/>
        <v>#REF!</v>
      </c>
      <c r="C173" t="e">
        <f t="shared" si="17"/>
        <v>#REF!</v>
      </c>
      <c r="D173" t="e">
        <f t="shared" si="14"/>
        <v>#REF!</v>
      </c>
      <c r="E173" t="e">
        <f t="shared" si="15"/>
        <v>#REF!</v>
      </c>
      <c r="F173" t="e">
        <f t="shared" si="18"/>
        <v>#REF!</v>
      </c>
    </row>
    <row r="174" spans="1:6" x14ac:dyDescent="0.25">
      <c r="A174">
        <f t="shared" si="19"/>
        <v>172</v>
      </c>
      <c r="B174" s="5" t="e">
        <f t="shared" si="16"/>
        <v>#REF!</v>
      </c>
      <c r="C174" t="e">
        <f t="shared" si="17"/>
        <v>#REF!</v>
      </c>
      <c r="D174" t="e">
        <f t="shared" si="14"/>
        <v>#REF!</v>
      </c>
      <c r="E174" t="e">
        <f t="shared" si="15"/>
        <v>#REF!</v>
      </c>
      <c r="F174" t="e">
        <f t="shared" si="18"/>
        <v>#REF!</v>
      </c>
    </row>
    <row r="175" spans="1:6" x14ac:dyDescent="0.25">
      <c r="A175">
        <f t="shared" si="19"/>
        <v>173</v>
      </c>
      <c r="B175" s="5" t="e">
        <f t="shared" si="16"/>
        <v>#REF!</v>
      </c>
      <c r="C175" t="e">
        <f t="shared" si="17"/>
        <v>#REF!</v>
      </c>
      <c r="D175" t="e">
        <f t="shared" si="14"/>
        <v>#REF!</v>
      </c>
      <c r="E175" t="e">
        <f t="shared" si="15"/>
        <v>#REF!</v>
      </c>
      <c r="F175" t="e">
        <f t="shared" si="18"/>
        <v>#REF!</v>
      </c>
    </row>
    <row r="176" spans="1:6" x14ac:dyDescent="0.25">
      <c r="A176">
        <f t="shared" si="19"/>
        <v>174</v>
      </c>
      <c r="B176" s="5" t="e">
        <f t="shared" si="16"/>
        <v>#REF!</v>
      </c>
      <c r="C176" t="e">
        <f t="shared" si="17"/>
        <v>#REF!</v>
      </c>
      <c r="D176" t="e">
        <f t="shared" si="14"/>
        <v>#REF!</v>
      </c>
      <c r="E176" t="e">
        <f t="shared" si="15"/>
        <v>#REF!</v>
      </c>
      <c r="F176" t="e">
        <f t="shared" si="18"/>
        <v>#REF!</v>
      </c>
    </row>
    <row r="177" spans="1:6" x14ac:dyDescent="0.25">
      <c r="A177">
        <f t="shared" si="19"/>
        <v>175</v>
      </c>
      <c r="B177" s="5" t="e">
        <f t="shared" si="16"/>
        <v>#REF!</v>
      </c>
      <c r="C177" t="e">
        <f t="shared" si="17"/>
        <v>#REF!</v>
      </c>
      <c r="D177" t="e">
        <f t="shared" si="14"/>
        <v>#REF!</v>
      </c>
      <c r="E177" t="e">
        <f t="shared" si="15"/>
        <v>#REF!</v>
      </c>
      <c r="F177" t="e">
        <f t="shared" si="18"/>
        <v>#REF!</v>
      </c>
    </row>
    <row r="178" spans="1:6" x14ac:dyDescent="0.25">
      <c r="A178">
        <f t="shared" si="19"/>
        <v>176</v>
      </c>
      <c r="B178" s="5" t="e">
        <f t="shared" si="16"/>
        <v>#REF!</v>
      </c>
      <c r="C178" t="e">
        <f t="shared" si="17"/>
        <v>#REF!</v>
      </c>
      <c r="D178" t="e">
        <f t="shared" si="14"/>
        <v>#REF!</v>
      </c>
      <c r="E178" t="e">
        <f t="shared" si="15"/>
        <v>#REF!</v>
      </c>
      <c r="F178" t="e">
        <f t="shared" si="18"/>
        <v>#REF!</v>
      </c>
    </row>
    <row r="179" spans="1:6" x14ac:dyDescent="0.25">
      <c r="A179">
        <f t="shared" si="19"/>
        <v>177</v>
      </c>
      <c r="B179" s="5" t="e">
        <f t="shared" si="16"/>
        <v>#REF!</v>
      </c>
      <c r="C179" t="e">
        <f t="shared" si="17"/>
        <v>#REF!</v>
      </c>
      <c r="D179" t="e">
        <f t="shared" si="14"/>
        <v>#REF!</v>
      </c>
      <c r="E179" t="e">
        <f t="shared" si="15"/>
        <v>#REF!</v>
      </c>
      <c r="F179" t="e">
        <f t="shared" si="18"/>
        <v>#REF!</v>
      </c>
    </row>
    <row r="180" spans="1:6" x14ac:dyDescent="0.25">
      <c r="A180">
        <f t="shared" si="19"/>
        <v>178</v>
      </c>
      <c r="B180" s="5" t="e">
        <f t="shared" si="16"/>
        <v>#REF!</v>
      </c>
      <c r="C180" t="e">
        <f t="shared" si="17"/>
        <v>#REF!</v>
      </c>
      <c r="D180" t="e">
        <f t="shared" si="14"/>
        <v>#REF!</v>
      </c>
      <c r="E180" t="e">
        <f t="shared" si="15"/>
        <v>#REF!</v>
      </c>
      <c r="F180" t="e">
        <f t="shared" si="18"/>
        <v>#REF!</v>
      </c>
    </row>
    <row r="181" spans="1:6" x14ac:dyDescent="0.25">
      <c r="A181">
        <f t="shared" si="19"/>
        <v>179</v>
      </c>
      <c r="B181" s="5" t="e">
        <f t="shared" si="16"/>
        <v>#REF!</v>
      </c>
      <c r="C181" t="e">
        <f t="shared" si="17"/>
        <v>#REF!</v>
      </c>
      <c r="D181" t="e">
        <f t="shared" si="14"/>
        <v>#REF!</v>
      </c>
      <c r="E181" t="e">
        <f t="shared" si="15"/>
        <v>#REF!</v>
      </c>
      <c r="F181" t="e">
        <f t="shared" si="18"/>
        <v>#REF!</v>
      </c>
    </row>
    <row r="182" spans="1:6" x14ac:dyDescent="0.25">
      <c r="A182">
        <f t="shared" si="19"/>
        <v>180</v>
      </c>
      <c r="B182" s="5" t="e">
        <f t="shared" si="16"/>
        <v>#REF!</v>
      </c>
      <c r="C182" t="e">
        <f t="shared" si="17"/>
        <v>#REF!</v>
      </c>
      <c r="D182" t="e">
        <f t="shared" si="14"/>
        <v>#REF!</v>
      </c>
      <c r="E182" t="e">
        <f t="shared" si="15"/>
        <v>#REF!</v>
      </c>
      <c r="F182" t="e">
        <f t="shared" si="18"/>
        <v>#REF!</v>
      </c>
    </row>
    <row r="183" spans="1:6" x14ac:dyDescent="0.25">
      <c r="A183">
        <f t="shared" si="19"/>
        <v>181</v>
      </c>
      <c r="B183" s="5" t="e">
        <f t="shared" si="16"/>
        <v>#REF!</v>
      </c>
      <c r="C183" t="e">
        <f t="shared" si="17"/>
        <v>#REF!</v>
      </c>
      <c r="D183" t="e">
        <f t="shared" si="14"/>
        <v>#REF!</v>
      </c>
      <c r="E183" t="e">
        <f t="shared" si="15"/>
        <v>#REF!</v>
      </c>
      <c r="F183" t="e">
        <f t="shared" si="18"/>
        <v>#REF!</v>
      </c>
    </row>
    <row r="184" spans="1:6" x14ac:dyDescent="0.25">
      <c r="A184">
        <f t="shared" si="19"/>
        <v>182</v>
      </c>
      <c r="B184" s="5" t="e">
        <f t="shared" si="16"/>
        <v>#REF!</v>
      </c>
      <c r="C184" t="e">
        <f t="shared" si="17"/>
        <v>#REF!</v>
      </c>
      <c r="D184" t="e">
        <f t="shared" si="14"/>
        <v>#REF!</v>
      </c>
      <c r="E184" t="e">
        <f t="shared" si="15"/>
        <v>#REF!</v>
      </c>
      <c r="F184" t="e">
        <f t="shared" si="18"/>
        <v>#REF!</v>
      </c>
    </row>
    <row r="185" spans="1:6" x14ac:dyDescent="0.25">
      <c r="A185">
        <f t="shared" si="19"/>
        <v>183</v>
      </c>
      <c r="B185" s="5" t="e">
        <f t="shared" si="16"/>
        <v>#REF!</v>
      </c>
      <c r="C185" t="e">
        <f t="shared" si="17"/>
        <v>#REF!</v>
      </c>
      <c r="D185" t="e">
        <f t="shared" si="14"/>
        <v>#REF!</v>
      </c>
      <c r="E185" t="e">
        <f t="shared" si="15"/>
        <v>#REF!</v>
      </c>
      <c r="F185" t="e">
        <f t="shared" si="18"/>
        <v>#REF!</v>
      </c>
    </row>
    <row r="186" spans="1:6" x14ac:dyDescent="0.25">
      <c r="A186">
        <f t="shared" si="19"/>
        <v>184</v>
      </c>
      <c r="B186" s="5" t="e">
        <f t="shared" si="16"/>
        <v>#REF!</v>
      </c>
      <c r="C186" t="e">
        <f t="shared" si="17"/>
        <v>#REF!</v>
      </c>
      <c r="D186" t="e">
        <f t="shared" si="14"/>
        <v>#REF!</v>
      </c>
      <c r="E186" t="e">
        <f t="shared" si="15"/>
        <v>#REF!</v>
      </c>
      <c r="F186" t="e">
        <f t="shared" si="18"/>
        <v>#REF!</v>
      </c>
    </row>
    <row r="187" spans="1:6" x14ac:dyDescent="0.25">
      <c r="A187">
        <f t="shared" si="19"/>
        <v>185</v>
      </c>
      <c r="B187" s="5" t="e">
        <f t="shared" si="16"/>
        <v>#REF!</v>
      </c>
      <c r="C187" t="e">
        <f t="shared" si="17"/>
        <v>#REF!</v>
      </c>
      <c r="D187" t="e">
        <f t="shared" si="14"/>
        <v>#REF!</v>
      </c>
      <c r="E187" t="e">
        <f t="shared" si="15"/>
        <v>#REF!</v>
      </c>
      <c r="F187" t="e">
        <f t="shared" si="18"/>
        <v>#REF!</v>
      </c>
    </row>
    <row r="188" spans="1:6" x14ac:dyDescent="0.25">
      <c r="A188">
        <f t="shared" si="19"/>
        <v>186</v>
      </c>
      <c r="B188" s="5" t="e">
        <f t="shared" si="16"/>
        <v>#REF!</v>
      </c>
      <c r="C188" t="e">
        <f t="shared" si="17"/>
        <v>#REF!</v>
      </c>
      <c r="D188" t="e">
        <f t="shared" si="14"/>
        <v>#REF!</v>
      </c>
      <c r="E188" t="e">
        <f t="shared" si="15"/>
        <v>#REF!</v>
      </c>
      <c r="F188" t="e">
        <f t="shared" si="18"/>
        <v>#REF!</v>
      </c>
    </row>
    <row r="189" spans="1:6" x14ac:dyDescent="0.25">
      <c r="A189">
        <f t="shared" si="19"/>
        <v>187</v>
      </c>
      <c r="B189" s="5" t="e">
        <f t="shared" si="16"/>
        <v>#REF!</v>
      </c>
      <c r="C189" t="e">
        <f t="shared" si="17"/>
        <v>#REF!</v>
      </c>
      <c r="D189" t="e">
        <f t="shared" si="14"/>
        <v>#REF!</v>
      </c>
      <c r="E189" t="e">
        <f t="shared" si="15"/>
        <v>#REF!</v>
      </c>
      <c r="F189" t="e">
        <f t="shared" si="18"/>
        <v>#REF!</v>
      </c>
    </row>
    <row r="190" spans="1:6" x14ac:dyDescent="0.25">
      <c r="A190">
        <f t="shared" si="19"/>
        <v>188</v>
      </c>
      <c r="B190" s="5" t="e">
        <f t="shared" si="16"/>
        <v>#REF!</v>
      </c>
      <c r="C190" t="e">
        <f t="shared" si="17"/>
        <v>#REF!</v>
      </c>
      <c r="D190" t="e">
        <f t="shared" si="14"/>
        <v>#REF!</v>
      </c>
      <c r="E190" t="e">
        <f t="shared" si="15"/>
        <v>#REF!</v>
      </c>
      <c r="F190" t="e">
        <f t="shared" si="18"/>
        <v>#REF!</v>
      </c>
    </row>
    <row r="191" spans="1:6" x14ac:dyDescent="0.25">
      <c r="A191">
        <f t="shared" si="19"/>
        <v>189</v>
      </c>
      <c r="B191" s="5" t="e">
        <f t="shared" si="16"/>
        <v>#REF!</v>
      </c>
      <c r="C191" t="e">
        <f t="shared" si="17"/>
        <v>#REF!</v>
      </c>
      <c r="D191" t="e">
        <f t="shared" si="14"/>
        <v>#REF!</v>
      </c>
      <c r="E191" t="e">
        <f t="shared" si="15"/>
        <v>#REF!</v>
      </c>
      <c r="F191" t="e">
        <f t="shared" si="18"/>
        <v>#REF!</v>
      </c>
    </row>
    <row r="192" spans="1:6" x14ac:dyDescent="0.25">
      <c r="A192">
        <f t="shared" si="19"/>
        <v>190</v>
      </c>
      <c r="B192" s="5" t="e">
        <f t="shared" si="16"/>
        <v>#REF!</v>
      </c>
      <c r="C192" t="e">
        <f t="shared" si="17"/>
        <v>#REF!</v>
      </c>
      <c r="D192" t="e">
        <f t="shared" si="14"/>
        <v>#REF!</v>
      </c>
      <c r="E192" t="e">
        <f t="shared" si="15"/>
        <v>#REF!</v>
      </c>
      <c r="F192" t="e">
        <f t="shared" si="18"/>
        <v>#REF!</v>
      </c>
    </row>
    <row r="193" spans="1:6" x14ac:dyDescent="0.25">
      <c r="A193">
        <f t="shared" si="19"/>
        <v>191</v>
      </c>
      <c r="B193" s="5" t="e">
        <f t="shared" si="16"/>
        <v>#REF!</v>
      </c>
      <c r="C193" t="e">
        <f t="shared" si="17"/>
        <v>#REF!</v>
      </c>
      <c r="D193" t="e">
        <f t="shared" si="14"/>
        <v>#REF!</v>
      </c>
      <c r="E193" t="e">
        <f t="shared" si="15"/>
        <v>#REF!</v>
      </c>
      <c r="F193" t="e">
        <f t="shared" si="18"/>
        <v>#REF!</v>
      </c>
    </row>
    <row r="194" spans="1:6" x14ac:dyDescent="0.25">
      <c r="A194">
        <f t="shared" si="19"/>
        <v>192</v>
      </c>
      <c r="B194" s="5" t="e">
        <f t="shared" si="16"/>
        <v>#REF!</v>
      </c>
      <c r="C194" t="e">
        <f t="shared" si="17"/>
        <v>#REF!</v>
      </c>
      <c r="D194" t="e">
        <f t="shared" si="14"/>
        <v>#REF!</v>
      </c>
      <c r="E194" t="e">
        <f t="shared" si="15"/>
        <v>#REF!</v>
      </c>
      <c r="F194" t="e">
        <f t="shared" si="18"/>
        <v>#REF!</v>
      </c>
    </row>
    <row r="195" spans="1:6" x14ac:dyDescent="0.25">
      <c r="A195">
        <f t="shared" si="19"/>
        <v>193</v>
      </c>
      <c r="B195" s="5" t="e">
        <f t="shared" si="16"/>
        <v>#REF!</v>
      </c>
      <c r="C195" t="e">
        <f t="shared" si="17"/>
        <v>#REF!</v>
      </c>
      <c r="D195" t="e">
        <f t="shared" ref="D195:D258" si="20">YEAR(B195)</f>
        <v>#REF!</v>
      </c>
      <c r="E195" t="e">
        <f t="shared" ref="E195:E258" si="21">VLOOKUP(D195,$J$2:$K$78,2,FALSE)</f>
        <v>#REF!</v>
      </c>
      <c r="F195" t="e">
        <f t="shared" si="18"/>
        <v>#REF!</v>
      </c>
    </row>
    <row r="196" spans="1:6" x14ac:dyDescent="0.25">
      <c r="A196">
        <f t="shared" si="19"/>
        <v>194</v>
      </c>
      <c r="B196" s="5" t="e">
        <f t="shared" ref="B196:B259" si="22">EOMONTH($B$2,A196)</f>
        <v>#REF!</v>
      </c>
      <c r="C196" t="e">
        <f t="shared" ref="C196:C259" si="23">B196-B195</f>
        <v>#REF!</v>
      </c>
      <c r="D196" t="e">
        <f t="shared" si="20"/>
        <v>#REF!</v>
      </c>
      <c r="E196" t="e">
        <f t="shared" si="21"/>
        <v>#REF!</v>
      </c>
      <c r="F196" t="e">
        <f t="shared" ref="F196:F259" si="24">C196/E196</f>
        <v>#REF!</v>
      </c>
    </row>
    <row r="197" spans="1:6" x14ac:dyDescent="0.25">
      <c r="A197">
        <f t="shared" ref="A197:A260" si="25">A196+1</f>
        <v>195</v>
      </c>
      <c r="B197" s="5" t="e">
        <f t="shared" si="22"/>
        <v>#REF!</v>
      </c>
      <c r="C197" t="e">
        <f t="shared" si="23"/>
        <v>#REF!</v>
      </c>
      <c r="D197" t="e">
        <f t="shared" si="20"/>
        <v>#REF!</v>
      </c>
      <c r="E197" t="e">
        <f t="shared" si="21"/>
        <v>#REF!</v>
      </c>
      <c r="F197" t="e">
        <f t="shared" si="24"/>
        <v>#REF!</v>
      </c>
    </row>
    <row r="198" spans="1:6" x14ac:dyDescent="0.25">
      <c r="A198">
        <f t="shared" si="25"/>
        <v>196</v>
      </c>
      <c r="B198" s="5" t="e">
        <f t="shared" si="22"/>
        <v>#REF!</v>
      </c>
      <c r="C198" t="e">
        <f t="shared" si="23"/>
        <v>#REF!</v>
      </c>
      <c r="D198" t="e">
        <f t="shared" si="20"/>
        <v>#REF!</v>
      </c>
      <c r="E198" t="e">
        <f t="shared" si="21"/>
        <v>#REF!</v>
      </c>
      <c r="F198" t="e">
        <f t="shared" si="24"/>
        <v>#REF!</v>
      </c>
    </row>
    <row r="199" spans="1:6" x14ac:dyDescent="0.25">
      <c r="A199">
        <f t="shared" si="25"/>
        <v>197</v>
      </c>
      <c r="B199" s="5" t="e">
        <f t="shared" si="22"/>
        <v>#REF!</v>
      </c>
      <c r="C199" t="e">
        <f t="shared" si="23"/>
        <v>#REF!</v>
      </c>
      <c r="D199" t="e">
        <f t="shared" si="20"/>
        <v>#REF!</v>
      </c>
      <c r="E199" t="e">
        <f t="shared" si="21"/>
        <v>#REF!</v>
      </c>
      <c r="F199" t="e">
        <f t="shared" si="24"/>
        <v>#REF!</v>
      </c>
    </row>
    <row r="200" spans="1:6" x14ac:dyDescent="0.25">
      <c r="A200">
        <f t="shared" si="25"/>
        <v>198</v>
      </c>
      <c r="B200" s="5" t="e">
        <f t="shared" si="22"/>
        <v>#REF!</v>
      </c>
      <c r="C200" t="e">
        <f t="shared" si="23"/>
        <v>#REF!</v>
      </c>
      <c r="D200" t="e">
        <f t="shared" si="20"/>
        <v>#REF!</v>
      </c>
      <c r="E200" t="e">
        <f t="shared" si="21"/>
        <v>#REF!</v>
      </c>
      <c r="F200" t="e">
        <f t="shared" si="24"/>
        <v>#REF!</v>
      </c>
    </row>
    <row r="201" spans="1:6" x14ac:dyDescent="0.25">
      <c r="A201">
        <f t="shared" si="25"/>
        <v>199</v>
      </c>
      <c r="B201" s="5" t="e">
        <f t="shared" si="22"/>
        <v>#REF!</v>
      </c>
      <c r="C201" t="e">
        <f t="shared" si="23"/>
        <v>#REF!</v>
      </c>
      <c r="D201" t="e">
        <f t="shared" si="20"/>
        <v>#REF!</v>
      </c>
      <c r="E201" t="e">
        <f t="shared" si="21"/>
        <v>#REF!</v>
      </c>
      <c r="F201" t="e">
        <f t="shared" si="24"/>
        <v>#REF!</v>
      </c>
    </row>
    <row r="202" spans="1:6" x14ac:dyDescent="0.25">
      <c r="A202">
        <f t="shared" si="25"/>
        <v>200</v>
      </c>
      <c r="B202" s="5" t="e">
        <f t="shared" si="22"/>
        <v>#REF!</v>
      </c>
      <c r="C202" t="e">
        <f t="shared" si="23"/>
        <v>#REF!</v>
      </c>
      <c r="D202" t="e">
        <f t="shared" si="20"/>
        <v>#REF!</v>
      </c>
      <c r="E202" t="e">
        <f t="shared" si="21"/>
        <v>#REF!</v>
      </c>
      <c r="F202" t="e">
        <f t="shared" si="24"/>
        <v>#REF!</v>
      </c>
    </row>
    <row r="203" spans="1:6" x14ac:dyDescent="0.25">
      <c r="A203">
        <f t="shared" si="25"/>
        <v>201</v>
      </c>
      <c r="B203" s="5" t="e">
        <f t="shared" si="22"/>
        <v>#REF!</v>
      </c>
      <c r="C203" t="e">
        <f t="shared" si="23"/>
        <v>#REF!</v>
      </c>
      <c r="D203" t="e">
        <f t="shared" si="20"/>
        <v>#REF!</v>
      </c>
      <c r="E203" t="e">
        <f t="shared" si="21"/>
        <v>#REF!</v>
      </c>
      <c r="F203" t="e">
        <f t="shared" si="24"/>
        <v>#REF!</v>
      </c>
    </row>
    <row r="204" spans="1:6" x14ac:dyDescent="0.25">
      <c r="A204">
        <f t="shared" si="25"/>
        <v>202</v>
      </c>
      <c r="B204" s="5" t="e">
        <f t="shared" si="22"/>
        <v>#REF!</v>
      </c>
      <c r="C204" t="e">
        <f t="shared" si="23"/>
        <v>#REF!</v>
      </c>
      <c r="D204" t="e">
        <f t="shared" si="20"/>
        <v>#REF!</v>
      </c>
      <c r="E204" t="e">
        <f t="shared" si="21"/>
        <v>#REF!</v>
      </c>
      <c r="F204" t="e">
        <f t="shared" si="24"/>
        <v>#REF!</v>
      </c>
    </row>
    <row r="205" spans="1:6" x14ac:dyDescent="0.25">
      <c r="A205">
        <f t="shared" si="25"/>
        <v>203</v>
      </c>
      <c r="B205" s="5" t="e">
        <f t="shared" si="22"/>
        <v>#REF!</v>
      </c>
      <c r="C205" t="e">
        <f t="shared" si="23"/>
        <v>#REF!</v>
      </c>
      <c r="D205" t="e">
        <f t="shared" si="20"/>
        <v>#REF!</v>
      </c>
      <c r="E205" t="e">
        <f t="shared" si="21"/>
        <v>#REF!</v>
      </c>
      <c r="F205" t="e">
        <f t="shared" si="24"/>
        <v>#REF!</v>
      </c>
    </row>
    <row r="206" spans="1:6" x14ac:dyDescent="0.25">
      <c r="A206">
        <f t="shared" si="25"/>
        <v>204</v>
      </c>
      <c r="B206" s="5" t="e">
        <f t="shared" si="22"/>
        <v>#REF!</v>
      </c>
      <c r="C206" t="e">
        <f t="shared" si="23"/>
        <v>#REF!</v>
      </c>
      <c r="D206" t="e">
        <f t="shared" si="20"/>
        <v>#REF!</v>
      </c>
      <c r="E206" t="e">
        <f t="shared" si="21"/>
        <v>#REF!</v>
      </c>
      <c r="F206" t="e">
        <f t="shared" si="24"/>
        <v>#REF!</v>
      </c>
    </row>
    <row r="207" spans="1:6" x14ac:dyDescent="0.25">
      <c r="A207">
        <f t="shared" si="25"/>
        <v>205</v>
      </c>
      <c r="B207" s="5" t="e">
        <f t="shared" si="22"/>
        <v>#REF!</v>
      </c>
      <c r="C207" t="e">
        <f t="shared" si="23"/>
        <v>#REF!</v>
      </c>
      <c r="D207" t="e">
        <f t="shared" si="20"/>
        <v>#REF!</v>
      </c>
      <c r="E207" t="e">
        <f t="shared" si="21"/>
        <v>#REF!</v>
      </c>
      <c r="F207" t="e">
        <f t="shared" si="24"/>
        <v>#REF!</v>
      </c>
    </row>
    <row r="208" spans="1:6" x14ac:dyDescent="0.25">
      <c r="A208">
        <f t="shared" si="25"/>
        <v>206</v>
      </c>
      <c r="B208" s="5" t="e">
        <f t="shared" si="22"/>
        <v>#REF!</v>
      </c>
      <c r="C208" t="e">
        <f t="shared" si="23"/>
        <v>#REF!</v>
      </c>
      <c r="D208" t="e">
        <f t="shared" si="20"/>
        <v>#REF!</v>
      </c>
      <c r="E208" t="e">
        <f t="shared" si="21"/>
        <v>#REF!</v>
      </c>
      <c r="F208" t="e">
        <f t="shared" si="24"/>
        <v>#REF!</v>
      </c>
    </row>
    <row r="209" spans="1:6" x14ac:dyDescent="0.25">
      <c r="A209">
        <f t="shared" si="25"/>
        <v>207</v>
      </c>
      <c r="B209" s="5" t="e">
        <f t="shared" si="22"/>
        <v>#REF!</v>
      </c>
      <c r="C209" t="e">
        <f t="shared" si="23"/>
        <v>#REF!</v>
      </c>
      <c r="D209" t="e">
        <f t="shared" si="20"/>
        <v>#REF!</v>
      </c>
      <c r="E209" t="e">
        <f t="shared" si="21"/>
        <v>#REF!</v>
      </c>
      <c r="F209" t="e">
        <f t="shared" si="24"/>
        <v>#REF!</v>
      </c>
    </row>
    <row r="210" spans="1:6" x14ac:dyDescent="0.25">
      <c r="A210">
        <f t="shared" si="25"/>
        <v>208</v>
      </c>
      <c r="B210" s="5" t="e">
        <f t="shared" si="22"/>
        <v>#REF!</v>
      </c>
      <c r="C210" t="e">
        <f t="shared" si="23"/>
        <v>#REF!</v>
      </c>
      <c r="D210" t="e">
        <f t="shared" si="20"/>
        <v>#REF!</v>
      </c>
      <c r="E210" t="e">
        <f t="shared" si="21"/>
        <v>#REF!</v>
      </c>
      <c r="F210" t="e">
        <f t="shared" si="24"/>
        <v>#REF!</v>
      </c>
    </row>
    <row r="211" spans="1:6" x14ac:dyDescent="0.25">
      <c r="A211">
        <f t="shared" si="25"/>
        <v>209</v>
      </c>
      <c r="B211" s="5" t="e">
        <f t="shared" si="22"/>
        <v>#REF!</v>
      </c>
      <c r="C211" t="e">
        <f t="shared" si="23"/>
        <v>#REF!</v>
      </c>
      <c r="D211" t="e">
        <f t="shared" si="20"/>
        <v>#REF!</v>
      </c>
      <c r="E211" t="e">
        <f t="shared" si="21"/>
        <v>#REF!</v>
      </c>
      <c r="F211" t="e">
        <f t="shared" si="24"/>
        <v>#REF!</v>
      </c>
    </row>
    <row r="212" spans="1:6" x14ac:dyDescent="0.25">
      <c r="A212">
        <f t="shared" si="25"/>
        <v>210</v>
      </c>
      <c r="B212" s="5" t="e">
        <f t="shared" si="22"/>
        <v>#REF!</v>
      </c>
      <c r="C212" t="e">
        <f t="shared" si="23"/>
        <v>#REF!</v>
      </c>
      <c r="D212" t="e">
        <f t="shared" si="20"/>
        <v>#REF!</v>
      </c>
      <c r="E212" t="e">
        <f t="shared" si="21"/>
        <v>#REF!</v>
      </c>
      <c r="F212" t="e">
        <f t="shared" si="24"/>
        <v>#REF!</v>
      </c>
    </row>
    <row r="213" spans="1:6" x14ac:dyDescent="0.25">
      <c r="A213">
        <f t="shared" si="25"/>
        <v>211</v>
      </c>
      <c r="B213" s="5" t="e">
        <f t="shared" si="22"/>
        <v>#REF!</v>
      </c>
      <c r="C213" t="e">
        <f t="shared" si="23"/>
        <v>#REF!</v>
      </c>
      <c r="D213" t="e">
        <f t="shared" si="20"/>
        <v>#REF!</v>
      </c>
      <c r="E213" t="e">
        <f t="shared" si="21"/>
        <v>#REF!</v>
      </c>
      <c r="F213" t="e">
        <f t="shared" si="24"/>
        <v>#REF!</v>
      </c>
    </row>
    <row r="214" spans="1:6" x14ac:dyDescent="0.25">
      <c r="A214">
        <f t="shared" si="25"/>
        <v>212</v>
      </c>
      <c r="B214" s="5" t="e">
        <f t="shared" si="22"/>
        <v>#REF!</v>
      </c>
      <c r="C214" t="e">
        <f t="shared" si="23"/>
        <v>#REF!</v>
      </c>
      <c r="D214" t="e">
        <f t="shared" si="20"/>
        <v>#REF!</v>
      </c>
      <c r="E214" t="e">
        <f t="shared" si="21"/>
        <v>#REF!</v>
      </c>
      <c r="F214" t="e">
        <f t="shared" si="24"/>
        <v>#REF!</v>
      </c>
    </row>
    <row r="215" spans="1:6" x14ac:dyDescent="0.25">
      <c r="A215">
        <f t="shared" si="25"/>
        <v>213</v>
      </c>
      <c r="B215" s="5" t="e">
        <f t="shared" si="22"/>
        <v>#REF!</v>
      </c>
      <c r="C215" t="e">
        <f t="shared" si="23"/>
        <v>#REF!</v>
      </c>
      <c r="D215" t="e">
        <f t="shared" si="20"/>
        <v>#REF!</v>
      </c>
      <c r="E215" t="e">
        <f t="shared" si="21"/>
        <v>#REF!</v>
      </c>
      <c r="F215" t="e">
        <f t="shared" si="24"/>
        <v>#REF!</v>
      </c>
    </row>
    <row r="216" spans="1:6" x14ac:dyDescent="0.25">
      <c r="A216">
        <f t="shared" si="25"/>
        <v>214</v>
      </c>
      <c r="B216" s="5" t="e">
        <f t="shared" si="22"/>
        <v>#REF!</v>
      </c>
      <c r="C216" t="e">
        <f t="shared" si="23"/>
        <v>#REF!</v>
      </c>
      <c r="D216" t="e">
        <f t="shared" si="20"/>
        <v>#REF!</v>
      </c>
      <c r="E216" t="e">
        <f t="shared" si="21"/>
        <v>#REF!</v>
      </c>
      <c r="F216" t="e">
        <f t="shared" si="24"/>
        <v>#REF!</v>
      </c>
    </row>
    <row r="217" spans="1:6" x14ac:dyDescent="0.25">
      <c r="A217">
        <f t="shared" si="25"/>
        <v>215</v>
      </c>
      <c r="B217" s="5" t="e">
        <f t="shared" si="22"/>
        <v>#REF!</v>
      </c>
      <c r="C217" t="e">
        <f t="shared" si="23"/>
        <v>#REF!</v>
      </c>
      <c r="D217" t="e">
        <f t="shared" si="20"/>
        <v>#REF!</v>
      </c>
      <c r="E217" t="e">
        <f t="shared" si="21"/>
        <v>#REF!</v>
      </c>
      <c r="F217" t="e">
        <f t="shared" si="24"/>
        <v>#REF!</v>
      </c>
    </row>
    <row r="218" spans="1:6" x14ac:dyDescent="0.25">
      <c r="A218">
        <f t="shared" si="25"/>
        <v>216</v>
      </c>
      <c r="B218" s="5" t="e">
        <f t="shared" si="22"/>
        <v>#REF!</v>
      </c>
      <c r="C218" t="e">
        <f t="shared" si="23"/>
        <v>#REF!</v>
      </c>
      <c r="D218" t="e">
        <f t="shared" si="20"/>
        <v>#REF!</v>
      </c>
      <c r="E218" t="e">
        <f t="shared" si="21"/>
        <v>#REF!</v>
      </c>
      <c r="F218" t="e">
        <f t="shared" si="24"/>
        <v>#REF!</v>
      </c>
    </row>
    <row r="219" spans="1:6" x14ac:dyDescent="0.25">
      <c r="A219">
        <f t="shared" si="25"/>
        <v>217</v>
      </c>
      <c r="B219" s="5" t="e">
        <f t="shared" si="22"/>
        <v>#REF!</v>
      </c>
      <c r="C219" t="e">
        <f t="shared" si="23"/>
        <v>#REF!</v>
      </c>
      <c r="D219" t="e">
        <f t="shared" si="20"/>
        <v>#REF!</v>
      </c>
      <c r="E219" t="e">
        <f t="shared" si="21"/>
        <v>#REF!</v>
      </c>
      <c r="F219" t="e">
        <f t="shared" si="24"/>
        <v>#REF!</v>
      </c>
    </row>
    <row r="220" spans="1:6" x14ac:dyDescent="0.25">
      <c r="A220">
        <f t="shared" si="25"/>
        <v>218</v>
      </c>
      <c r="B220" s="5" t="e">
        <f t="shared" si="22"/>
        <v>#REF!</v>
      </c>
      <c r="C220" t="e">
        <f t="shared" si="23"/>
        <v>#REF!</v>
      </c>
      <c r="D220" t="e">
        <f t="shared" si="20"/>
        <v>#REF!</v>
      </c>
      <c r="E220" t="e">
        <f t="shared" si="21"/>
        <v>#REF!</v>
      </c>
      <c r="F220" t="e">
        <f t="shared" si="24"/>
        <v>#REF!</v>
      </c>
    </row>
    <row r="221" spans="1:6" x14ac:dyDescent="0.25">
      <c r="A221">
        <f t="shared" si="25"/>
        <v>219</v>
      </c>
      <c r="B221" s="5" t="e">
        <f t="shared" si="22"/>
        <v>#REF!</v>
      </c>
      <c r="C221" t="e">
        <f t="shared" si="23"/>
        <v>#REF!</v>
      </c>
      <c r="D221" t="e">
        <f t="shared" si="20"/>
        <v>#REF!</v>
      </c>
      <c r="E221" t="e">
        <f t="shared" si="21"/>
        <v>#REF!</v>
      </c>
      <c r="F221" t="e">
        <f t="shared" si="24"/>
        <v>#REF!</v>
      </c>
    </row>
    <row r="222" spans="1:6" x14ac:dyDescent="0.25">
      <c r="A222">
        <f t="shared" si="25"/>
        <v>220</v>
      </c>
      <c r="B222" s="5" t="e">
        <f t="shared" si="22"/>
        <v>#REF!</v>
      </c>
      <c r="C222" t="e">
        <f t="shared" si="23"/>
        <v>#REF!</v>
      </c>
      <c r="D222" t="e">
        <f t="shared" si="20"/>
        <v>#REF!</v>
      </c>
      <c r="E222" t="e">
        <f t="shared" si="21"/>
        <v>#REF!</v>
      </c>
      <c r="F222" t="e">
        <f t="shared" si="24"/>
        <v>#REF!</v>
      </c>
    </row>
    <row r="223" spans="1:6" x14ac:dyDescent="0.25">
      <c r="A223">
        <f t="shared" si="25"/>
        <v>221</v>
      </c>
      <c r="B223" s="5" t="e">
        <f t="shared" si="22"/>
        <v>#REF!</v>
      </c>
      <c r="C223" t="e">
        <f t="shared" si="23"/>
        <v>#REF!</v>
      </c>
      <c r="D223" t="e">
        <f t="shared" si="20"/>
        <v>#REF!</v>
      </c>
      <c r="E223" t="e">
        <f t="shared" si="21"/>
        <v>#REF!</v>
      </c>
      <c r="F223" t="e">
        <f t="shared" si="24"/>
        <v>#REF!</v>
      </c>
    </row>
    <row r="224" spans="1:6" x14ac:dyDescent="0.25">
      <c r="A224">
        <f t="shared" si="25"/>
        <v>222</v>
      </c>
      <c r="B224" s="5" t="e">
        <f t="shared" si="22"/>
        <v>#REF!</v>
      </c>
      <c r="C224" t="e">
        <f t="shared" si="23"/>
        <v>#REF!</v>
      </c>
      <c r="D224" t="e">
        <f t="shared" si="20"/>
        <v>#REF!</v>
      </c>
      <c r="E224" t="e">
        <f t="shared" si="21"/>
        <v>#REF!</v>
      </c>
      <c r="F224" t="e">
        <f t="shared" si="24"/>
        <v>#REF!</v>
      </c>
    </row>
    <row r="225" spans="1:6" x14ac:dyDescent="0.25">
      <c r="A225">
        <f t="shared" si="25"/>
        <v>223</v>
      </c>
      <c r="B225" s="5" t="e">
        <f t="shared" si="22"/>
        <v>#REF!</v>
      </c>
      <c r="C225" t="e">
        <f t="shared" si="23"/>
        <v>#REF!</v>
      </c>
      <c r="D225" t="e">
        <f t="shared" si="20"/>
        <v>#REF!</v>
      </c>
      <c r="E225" t="e">
        <f t="shared" si="21"/>
        <v>#REF!</v>
      </c>
      <c r="F225" t="e">
        <f t="shared" si="24"/>
        <v>#REF!</v>
      </c>
    </row>
    <row r="226" spans="1:6" x14ac:dyDescent="0.25">
      <c r="A226">
        <f t="shared" si="25"/>
        <v>224</v>
      </c>
      <c r="B226" s="5" t="e">
        <f t="shared" si="22"/>
        <v>#REF!</v>
      </c>
      <c r="C226" t="e">
        <f t="shared" si="23"/>
        <v>#REF!</v>
      </c>
      <c r="D226" t="e">
        <f t="shared" si="20"/>
        <v>#REF!</v>
      </c>
      <c r="E226" t="e">
        <f t="shared" si="21"/>
        <v>#REF!</v>
      </c>
      <c r="F226" t="e">
        <f t="shared" si="24"/>
        <v>#REF!</v>
      </c>
    </row>
    <row r="227" spans="1:6" x14ac:dyDescent="0.25">
      <c r="A227">
        <f t="shared" si="25"/>
        <v>225</v>
      </c>
      <c r="B227" s="5" t="e">
        <f t="shared" si="22"/>
        <v>#REF!</v>
      </c>
      <c r="C227" t="e">
        <f t="shared" si="23"/>
        <v>#REF!</v>
      </c>
      <c r="D227" t="e">
        <f t="shared" si="20"/>
        <v>#REF!</v>
      </c>
      <c r="E227" t="e">
        <f t="shared" si="21"/>
        <v>#REF!</v>
      </c>
      <c r="F227" t="e">
        <f t="shared" si="24"/>
        <v>#REF!</v>
      </c>
    </row>
    <row r="228" spans="1:6" x14ac:dyDescent="0.25">
      <c r="A228">
        <f t="shared" si="25"/>
        <v>226</v>
      </c>
      <c r="B228" s="5" t="e">
        <f t="shared" si="22"/>
        <v>#REF!</v>
      </c>
      <c r="C228" t="e">
        <f t="shared" si="23"/>
        <v>#REF!</v>
      </c>
      <c r="D228" t="e">
        <f t="shared" si="20"/>
        <v>#REF!</v>
      </c>
      <c r="E228" t="e">
        <f t="shared" si="21"/>
        <v>#REF!</v>
      </c>
      <c r="F228" t="e">
        <f t="shared" si="24"/>
        <v>#REF!</v>
      </c>
    </row>
    <row r="229" spans="1:6" x14ac:dyDescent="0.25">
      <c r="A229">
        <f t="shared" si="25"/>
        <v>227</v>
      </c>
      <c r="B229" s="5" t="e">
        <f t="shared" si="22"/>
        <v>#REF!</v>
      </c>
      <c r="C229" t="e">
        <f t="shared" si="23"/>
        <v>#REF!</v>
      </c>
      <c r="D229" t="e">
        <f t="shared" si="20"/>
        <v>#REF!</v>
      </c>
      <c r="E229" t="e">
        <f t="shared" si="21"/>
        <v>#REF!</v>
      </c>
      <c r="F229" t="e">
        <f t="shared" si="24"/>
        <v>#REF!</v>
      </c>
    </row>
    <row r="230" spans="1:6" x14ac:dyDescent="0.25">
      <c r="A230">
        <f t="shared" si="25"/>
        <v>228</v>
      </c>
      <c r="B230" s="5" t="e">
        <f t="shared" si="22"/>
        <v>#REF!</v>
      </c>
      <c r="C230" t="e">
        <f t="shared" si="23"/>
        <v>#REF!</v>
      </c>
      <c r="D230" t="e">
        <f t="shared" si="20"/>
        <v>#REF!</v>
      </c>
      <c r="E230" t="e">
        <f t="shared" si="21"/>
        <v>#REF!</v>
      </c>
      <c r="F230" t="e">
        <f t="shared" si="24"/>
        <v>#REF!</v>
      </c>
    </row>
    <row r="231" spans="1:6" x14ac:dyDescent="0.25">
      <c r="A231">
        <f t="shared" si="25"/>
        <v>229</v>
      </c>
      <c r="B231" s="5" t="e">
        <f t="shared" si="22"/>
        <v>#REF!</v>
      </c>
      <c r="C231" t="e">
        <f t="shared" si="23"/>
        <v>#REF!</v>
      </c>
      <c r="D231" t="e">
        <f t="shared" si="20"/>
        <v>#REF!</v>
      </c>
      <c r="E231" t="e">
        <f t="shared" si="21"/>
        <v>#REF!</v>
      </c>
      <c r="F231" t="e">
        <f t="shared" si="24"/>
        <v>#REF!</v>
      </c>
    </row>
    <row r="232" spans="1:6" x14ac:dyDescent="0.25">
      <c r="A232">
        <f t="shared" si="25"/>
        <v>230</v>
      </c>
      <c r="B232" s="5" t="e">
        <f t="shared" si="22"/>
        <v>#REF!</v>
      </c>
      <c r="C232" t="e">
        <f t="shared" si="23"/>
        <v>#REF!</v>
      </c>
      <c r="D232" t="e">
        <f t="shared" si="20"/>
        <v>#REF!</v>
      </c>
      <c r="E232" t="e">
        <f t="shared" si="21"/>
        <v>#REF!</v>
      </c>
      <c r="F232" t="e">
        <f t="shared" si="24"/>
        <v>#REF!</v>
      </c>
    </row>
    <row r="233" spans="1:6" x14ac:dyDescent="0.25">
      <c r="A233">
        <f t="shared" si="25"/>
        <v>231</v>
      </c>
      <c r="B233" s="5" t="e">
        <f t="shared" si="22"/>
        <v>#REF!</v>
      </c>
      <c r="C233" t="e">
        <f t="shared" si="23"/>
        <v>#REF!</v>
      </c>
      <c r="D233" t="e">
        <f t="shared" si="20"/>
        <v>#REF!</v>
      </c>
      <c r="E233" t="e">
        <f t="shared" si="21"/>
        <v>#REF!</v>
      </c>
      <c r="F233" t="e">
        <f t="shared" si="24"/>
        <v>#REF!</v>
      </c>
    </row>
    <row r="234" spans="1:6" x14ac:dyDescent="0.25">
      <c r="A234">
        <f t="shared" si="25"/>
        <v>232</v>
      </c>
      <c r="B234" s="5" t="e">
        <f t="shared" si="22"/>
        <v>#REF!</v>
      </c>
      <c r="C234" t="e">
        <f t="shared" si="23"/>
        <v>#REF!</v>
      </c>
      <c r="D234" t="e">
        <f t="shared" si="20"/>
        <v>#REF!</v>
      </c>
      <c r="E234" t="e">
        <f t="shared" si="21"/>
        <v>#REF!</v>
      </c>
      <c r="F234" t="e">
        <f t="shared" si="24"/>
        <v>#REF!</v>
      </c>
    </row>
    <row r="235" spans="1:6" x14ac:dyDescent="0.25">
      <c r="A235">
        <f t="shared" si="25"/>
        <v>233</v>
      </c>
      <c r="B235" s="5" t="e">
        <f t="shared" si="22"/>
        <v>#REF!</v>
      </c>
      <c r="C235" t="e">
        <f t="shared" si="23"/>
        <v>#REF!</v>
      </c>
      <c r="D235" t="e">
        <f t="shared" si="20"/>
        <v>#REF!</v>
      </c>
      <c r="E235" t="e">
        <f t="shared" si="21"/>
        <v>#REF!</v>
      </c>
      <c r="F235" t="e">
        <f t="shared" si="24"/>
        <v>#REF!</v>
      </c>
    </row>
    <row r="236" spans="1:6" x14ac:dyDescent="0.25">
      <c r="A236">
        <f t="shared" si="25"/>
        <v>234</v>
      </c>
      <c r="B236" s="5" t="e">
        <f t="shared" si="22"/>
        <v>#REF!</v>
      </c>
      <c r="C236" t="e">
        <f t="shared" si="23"/>
        <v>#REF!</v>
      </c>
      <c r="D236" t="e">
        <f t="shared" si="20"/>
        <v>#REF!</v>
      </c>
      <c r="E236" t="e">
        <f t="shared" si="21"/>
        <v>#REF!</v>
      </c>
      <c r="F236" t="e">
        <f t="shared" si="24"/>
        <v>#REF!</v>
      </c>
    </row>
    <row r="237" spans="1:6" x14ac:dyDescent="0.25">
      <c r="A237">
        <f t="shared" si="25"/>
        <v>235</v>
      </c>
      <c r="B237" s="5" t="e">
        <f t="shared" si="22"/>
        <v>#REF!</v>
      </c>
      <c r="C237" t="e">
        <f t="shared" si="23"/>
        <v>#REF!</v>
      </c>
      <c r="D237" t="e">
        <f t="shared" si="20"/>
        <v>#REF!</v>
      </c>
      <c r="E237" t="e">
        <f t="shared" si="21"/>
        <v>#REF!</v>
      </c>
      <c r="F237" t="e">
        <f t="shared" si="24"/>
        <v>#REF!</v>
      </c>
    </row>
    <row r="238" spans="1:6" x14ac:dyDescent="0.25">
      <c r="A238">
        <f t="shared" si="25"/>
        <v>236</v>
      </c>
      <c r="B238" s="5" t="e">
        <f t="shared" si="22"/>
        <v>#REF!</v>
      </c>
      <c r="C238" t="e">
        <f t="shared" si="23"/>
        <v>#REF!</v>
      </c>
      <c r="D238" t="e">
        <f t="shared" si="20"/>
        <v>#REF!</v>
      </c>
      <c r="E238" t="e">
        <f t="shared" si="21"/>
        <v>#REF!</v>
      </c>
      <c r="F238" t="e">
        <f t="shared" si="24"/>
        <v>#REF!</v>
      </c>
    </row>
    <row r="239" spans="1:6" x14ac:dyDescent="0.25">
      <c r="A239">
        <f t="shared" si="25"/>
        <v>237</v>
      </c>
      <c r="B239" s="5" t="e">
        <f t="shared" si="22"/>
        <v>#REF!</v>
      </c>
      <c r="C239" t="e">
        <f t="shared" si="23"/>
        <v>#REF!</v>
      </c>
      <c r="D239" t="e">
        <f t="shared" si="20"/>
        <v>#REF!</v>
      </c>
      <c r="E239" t="e">
        <f t="shared" si="21"/>
        <v>#REF!</v>
      </c>
      <c r="F239" t="e">
        <f t="shared" si="24"/>
        <v>#REF!</v>
      </c>
    </row>
    <row r="240" spans="1:6" x14ac:dyDescent="0.25">
      <c r="A240">
        <f t="shared" si="25"/>
        <v>238</v>
      </c>
      <c r="B240" s="5" t="e">
        <f t="shared" si="22"/>
        <v>#REF!</v>
      </c>
      <c r="C240" t="e">
        <f t="shared" si="23"/>
        <v>#REF!</v>
      </c>
      <c r="D240" t="e">
        <f t="shared" si="20"/>
        <v>#REF!</v>
      </c>
      <c r="E240" t="e">
        <f t="shared" si="21"/>
        <v>#REF!</v>
      </c>
      <c r="F240" t="e">
        <f t="shared" si="24"/>
        <v>#REF!</v>
      </c>
    </row>
    <row r="241" spans="1:6" x14ac:dyDescent="0.25">
      <c r="A241">
        <f t="shared" si="25"/>
        <v>239</v>
      </c>
      <c r="B241" s="5" t="e">
        <f t="shared" si="22"/>
        <v>#REF!</v>
      </c>
      <c r="C241" t="e">
        <f t="shared" si="23"/>
        <v>#REF!</v>
      </c>
      <c r="D241" t="e">
        <f t="shared" si="20"/>
        <v>#REF!</v>
      </c>
      <c r="E241" t="e">
        <f t="shared" si="21"/>
        <v>#REF!</v>
      </c>
      <c r="F241" t="e">
        <f t="shared" si="24"/>
        <v>#REF!</v>
      </c>
    </row>
    <row r="242" spans="1:6" x14ac:dyDescent="0.25">
      <c r="A242">
        <f t="shared" si="25"/>
        <v>240</v>
      </c>
      <c r="B242" s="5" t="e">
        <f t="shared" si="22"/>
        <v>#REF!</v>
      </c>
      <c r="C242" t="e">
        <f t="shared" si="23"/>
        <v>#REF!</v>
      </c>
      <c r="D242" t="e">
        <f t="shared" si="20"/>
        <v>#REF!</v>
      </c>
      <c r="E242" t="e">
        <f t="shared" si="21"/>
        <v>#REF!</v>
      </c>
      <c r="F242" t="e">
        <f t="shared" si="24"/>
        <v>#REF!</v>
      </c>
    </row>
    <row r="243" spans="1:6" x14ac:dyDescent="0.25">
      <c r="A243">
        <f t="shared" si="25"/>
        <v>241</v>
      </c>
      <c r="B243" s="5" t="e">
        <f t="shared" si="22"/>
        <v>#REF!</v>
      </c>
      <c r="C243" t="e">
        <f t="shared" si="23"/>
        <v>#REF!</v>
      </c>
      <c r="D243" t="e">
        <f t="shared" si="20"/>
        <v>#REF!</v>
      </c>
      <c r="E243" t="e">
        <f t="shared" si="21"/>
        <v>#REF!</v>
      </c>
      <c r="F243" t="e">
        <f t="shared" si="24"/>
        <v>#REF!</v>
      </c>
    </row>
    <row r="244" spans="1:6" x14ac:dyDescent="0.25">
      <c r="A244">
        <f t="shared" si="25"/>
        <v>242</v>
      </c>
      <c r="B244" s="5" t="e">
        <f t="shared" si="22"/>
        <v>#REF!</v>
      </c>
      <c r="C244" t="e">
        <f t="shared" si="23"/>
        <v>#REF!</v>
      </c>
      <c r="D244" t="e">
        <f t="shared" si="20"/>
        <v>#REF!</v>
      </c>
      <c r="E244" t="e">
        <f t="shared" si="21"/>
        <v>#REF!</v>
      </c>
      <c r="F244" t="e">
        <f t="shared" si="24"/>
        <v>#REF!</v>
      </c>
    </row>
    <row r="245" spans="1:6" x14ac:dyDescent="0.25">
      <c r="A245">
        <f t="shared" si="25"/>
        <v>243</v>
      </c>
      <c r="B245" s="5" t="e">
        <f t="shared" si="22"/>
        <v>#REF!</v>
      </c>
      <c r="C245" t="e">
        <f t="shared" si="23"/>
        <v>#REF!</v>
      </c>
      <c r="D245" t="e">
        <f t="shared" si="20"/>
        <v>#REF!</v>
      </c>
      <c r="E245" t="e">
        <f t="shared" si="21"/>
        <v>#REF!</v>
      </c>
      <c r="F245" t="e">
        <f t="shared" si="24"/>
        <v>#REF!</v>
      </c>
    </row>
    <row r="246" spans="1:6" x14ac:dyDescent="0.25">
      <c r="A246">
        <f t="shared" si="25"/>
        <v>244</v>
      </c>
      <c r="B246" s="5" t="e">
        <f t="shared" si="22"/>
        <v>#REF!</v>
      </c>
      <c r="C246" t="e">
        <f t="shared" si="23"/>
        <v>#REF!</v>
      </c>
      <c r="D246" t="e">
        <f t="shared" si="20"/>
        <v>#REF!</v>
      </c>
      <c r="E246" t="e">
        <f t="shared" si="21"/>
        <v>#REF!</v>
      </c>
      <c r="F246" t="e">
        <f t="shared" si="24"/>
        <v>#REF!</v>
      </c>
    </row>
    <row r="247" spans="1:6" x14ac:dyDescent="0.25">
      <c r="A247">
        <f t="shared" si="25"/>
        <v>245</v>
      </c>
      <c r="B247" s="5" t="e">
        <f t="shared" si="22"/>
        <v>#REF!</v>
      </c>
      <c r="C247" t="e">
        <f t="shared" si="23"/>
        <v>#REF!</v>
      </c>
      <c r="D247" t="e">
        <f t="shared" si="20"/>
        <v>#REF!</v>
      </c>
      <c r="E247" t="e">
        <f t="shared" si="21"/>
        <v>#REF!</v>
      </c>
      <c r="F247" t="e">
        <f t="shared" si="24"/>
        <v>#REF!</v>
      </c>
    </row>
    <row r="248" spans="1:6" x14ac:dyDescent="0.25">
      <c r="A248">
        <f t="shared" si="25"/>
        <v>246</v>
      </c>
      <c r="B248" s="5" t="e">
        <f t="shared" si="22"/>
        <v>#REF!</v>
      </c>
      <c r="C248" t="e">
        <f t="shared" si="23"/>
        <v>#REF!</v>
      </c>
      <c r="D248" t="e">
        <f t="shared" si="20"/>
        <v>#REF!</v>
      </c>
      <c r="E248" t="e">
        <f t="shared" si="21"/>
        <v>#REF!</v>
      </c>
      <c r="F248" t="e">
        <f t="shared" si="24"/>
        <v>#REF!</v>
      </c>
    </row>
    <row r="249" spans="1:6" x14ac:dyDescent="0.25">
      <c r="A249">
        <f t="shared" si="25"/>
        <v>247</v>
      </c>
      <c r="B249" s="5" t="e">
        <f t="shared" si="22"/>
        <v>#REF!</v>
      </c>
      <c r="C249" t="e">
        <f t="shared" si="23"/>
        <v>#REF!</v>
      </c>
      <c r="D249" t="e">
        <f t="shared" si="20"/>
        <v>#REF!</v>
      </c>
      <c r="E249" t="e">
        <f t="shared" si="21"/>
        <v>#REF!</v>
      </c>
      <c r="F249" t="e">
        <f t="shared" si="24"/>
        <v>#REF!</v>
      </c>
    </row>
    <row r="250" spans="1:6" x14ac:dyDescent="0.25">
      <c r="A250">
        <f t="shared" si="25"/>
        <v>248</v>
      </c>
      <c r="B250" s="5" t="e">
        <f t="shared" si="22"/>
        <v>#REF!</v>
      </c>
      <c r="C250" t="e">
        <f t="shared" si="23"/>
        <v>#REF!</v>
      </c>
      <c r="D250" t="e">
        <f t="shared" si="20"/>
        <v>#REF!</v>
      </c>
      <c r="E250" t="e">
        <f t="shared" si="21"/>
        <v>#REF!</v>
      </c>
      <c r="F250" t="e">
        <f t="shared" si="24"/>
        <v>#REF!</v>
      </c>
    </row>
    <row r="251" spans="1:6" x14ac:dyDescent="0.25">
      <c r="A251">
        <f t="shared" si="25"/>
        <v>249</v>
      </c>
      <c r="B251" s="5" t="e">
        <f t="shared" si="22"/>
        <v>#REF!</v>
      </c>
      <c r="C251" t="e">
        <f t="shared" si="23"/>
        <v>#REF!</v>
      </c>
      <c r="D251" t="e">
        <f t="shared" si="20"/>
        <v>#REF!</v>
      </c>
      <c r="E251" t="e">
        <f t="shared" si="21"/>
        <v>#REF!</v>
      </c>
      <c r="F251" t="e">
        <f t="shared" si="24"/>
        <v>#REF!</v>
      </c>
    </row>
    <row r="252" spans="1:6" x14ac:dyDescent="0.25">
      <c r="A252">
        <f t="shared" si="25"/>
        <v>250</v>
      </c>
      <c r="B252" s="5" t="e">
        <f t="shared" si="22"/>
        <v>#REF!</v>
      </c>
      <c r="C252" t="e">
        <f t="shared" si="23"/>
        <v>#REF!</v>
      </c>
      <c r="D252" t="e">
        <f t="shared" si="20"/>
        <v>#REF!</v>
      </c>
      <c r="E252" t="e">
        <f t="shared" si="21"/>
        <v>#REF!</v>
      </c>
      <c r="F252" t="e">
        <f t="shared" si="24"/>
        <v>#REF!</v>
      </c>
    </row>
    <row r="253" spans="1:6" x14ac:dyDescent="0.25">
      <c r="A253">
        <f t="shared" si="25"/>
        <v>251</v>
      </c>
      <c r="B253" s="5" t="e">
        <f t="shared" si="22"/>
        <v>#REF!</v>
      </c>
      <c r="C253" t="e">
        <f t="shared" si="23"/>
        <v>#REF!</v>
      </c>
      <c r="D253" t="e">
        <f t="shared" si="20"/>
        <v>#REF!</v>
      </c>
      <c r="E253" t="e">
        <f t="shared" si="21"/>
        <v>#REF!</v>
      </c>
      <c r="F253" t="e">
        <f t="shared" si="24"/>
        <v>#REF!</v>
      </c>
    </row>
    <row r="254" spans="1:6" x14ac:dyDescent="0.25">
      <c r="A254">
        <f t="shared" si="25"/>
        <v>252</v>
      </c>
      <c r="B254" s="5" t="e">
        <f t="shared" si="22"/>
        <v>#REF!</v>
      </c>
      <c r="C254" t="e">
        <f t="shared" si="23"/>
        <v>#REF!</v>
      </c>
      <c r="D254" t="e">
        <f t="shared" si="20"/>
        <v>#REF!</v>
      </c>
      <c r="E254" t="e">
        <f t="shared" si="21"/>
        <v>#REF!</v>
      </c>
      <c r="F254" t="e">
        <f t="shared" si="24"/>
        <v>#REF!</v>
      </c>
    </row>
    <row r="255" spans="1:6" x14ac:dyDescent="0.25">
      <c r="A255">
        <f t="shared" si="25"/>
        <v>253</v>
      </c>
      <c r="B255" s="5" t="e">
        <f t="shared" si="22"/>
        <v>#REF!</v>
      </c>
      <c r="C255" t="e">
        <f t="shared" si="23"/>
        <v>#REF!</v>
      </c>
      <c r="D255" t="e">
        <f t="shared" si="20"/>
        <v>#REF!</v>
      </c>
      <c r="E255" t="e">
        <f t="shared" si="21"/>
        <v>#REF!</v>
      </c>
      <c r="F255" t="e">
        <f t="shared" si="24"/>
        <v>#REF!</v>
      </c>
    </row>
    <row r="256" spans="1:6" x14ac:dyDescent="0.25">
      <c r="A256">
        <f t="shared" si="25"/>
        <v>254</v>
      </c>
      <c r="B256" s="5" t="e">
        <f t="shared" si="22"/>
        <v>#REF!</v>
      </c>
      <c r="C256" t="e">
        <f t="shared" si="23"/>
        <v>#REF!</v>
      </c>
      <c r="D256" t="e">
        <f t="shared" si="20"/>
        <v>#REF!</v>
      </c>
      <c r="E256" t="e">
        <f t="shared" si="21"/>
        <v>#REF!</v>
      </c>
      <c r="F256" t="e">
        <f t="shared" si="24"/>
        <v>#REF!</v>
      </c>
    </row>
    <row r="257" spans="1:6" x14ac:dyDescent="0.25">
      <c r="A257">
        <f t="shared" si="25"/>
        <v>255</v>
      </c>
      <c r="B257" s="5" t="e">
        <f t="shared" si="22"/>
        <v>#REF!</v>
      </c>
      <c r="C257" t="e">
        <f t="shared" si="23"/>
        <v>#REF!</v>
      </c>
      <c r="D257" t="e">
        <f t="shared" si="20"/>
        <v>#REF!</v>
      </c>
      <c r="E257" t="e">
        <f t="shared" si="21"/>
        <v>#REF!</v>
      </c>
      <c r="F257" t="e">
        <f t="shared" si="24"/>
        <v>#REF!</v>
      </c>
    </row>
    <row r="258" spans="1:6" x14ac:dyDescent="0.25">
      <c r="A258">
        <f t="shared" si="25"/>
        <v>256</v>
      </c>
      <c r="B258" s="5" t="e">
        <f t="shared" si="22"/>
        <v>#REF!</v>
      </c>
      <c r="C258" t="e">
        <f t="shared" si="23"/>
        <v>#REF!</v>
      </c>
      <c r="D258" t="e">
        <f t="shared" si="20"/>
        <v>#REF!</v>
      </c>
      <c r="E258" t="e">
        <f t="shared" si="21"/>
        <v>#REF!</v>
      </c>
      <c r="F258" t="e">
        <f t="shared" si="24"/>
        <v>#REF!</v>
      </c>
    </row>
    <row r="259" spans="1:6" x14ac:dyDescent="0.25">
      <c r="A259">
        <f t="shared" si="25"/>
        <v>257</v>
      </c>
      <c r="B259" s="5" t="e">
        <f t="shared" si="22"/>
        <v>#REF!</v>
      </c>
      <c r="C259" t="e">
        <f t="shared" si="23"/>
        <v>#REF!</v>
      </c>
      <c r="D259" t="e">
        <f t="shared" ref="D259:D322" si="26">YEAR(B259)</f>
        <v>#REF!</v>
      </c>
      <c r="E259" t="e">
        <f t="shared" ref="E259:E322" si="27">VLOOKUP(D259,$J$2:$K$78,2,FALSE)</f>
        <v>#REF!</v>
      </c>
      <c r="F259" t="e">
        <f t="shared" si="24"/>
        <v>#REF!</v>
      </c>
    </row>
    <row r="260" spans="1:6" x14ac:dyDescent="0.25">
      <c r="A260">
        <f t="shared" si="25"/>
        <v>258</v>
      </c>
      <c r="B260" s="5" t="e">
        <f t="shared" ref="B260:B323" si="28">EOMONTH($B$2,A260)</f>
        <v>#REF!</v>
      </c>
      <c r="C260" t="e">
        <f t="shared" ref="C260:C323" si="29">B260-B259</f>
        <v>#REF!</v>
      </c>
      <c r="D260" t="e">
        <f t="shared" si="26"/>
        <v>#REF!</v>
      </c>
      <c r="E260" t="e">
        <f t="shared" si="27"/>
        <v>#REF!</v>
      </c>
      <c r="F260" t="e">
        <f t="shared" ref="F260:F323" si="30">C260/E260</f>
        <v>#REF!</v>
      </c>
    </row>
    <row r="261" spans="1:6" x14ac:dyDescent="0.25">
      <c r="A261">
        <f t="shared" ref="A261:A324" si="31">A260+1</f>
        <v>259</v>
      </c>
      <c r="B261" s="5" t="e">
        <f t="shared" si="28"/>
        <v>#REF!</v>
      </c>
      <c r="C261" t="e">
        <f t="shared" si="29"/>
        <v>#REF!</v>
      </c>
      <c r="D261" t="e">
        <f t="shared" si="26"/>
        <v>#REF!</v>
      </c>
      <c r="E261" t="e">
        <f t="shared" si="27"/>
        <v>#REF!</v>
      </c>
      <c r="F261" t="e">
        <f t="shared" si="30"/>
        <v>#REF!</v>
      </c>
    </row>
    <row r="262" spans="1:6" x14ac:dyDescent="0.25">
      <c r="A262">
        <f t="shared" si="31"/>
        <v>260</v>
      </c>
      <c r="B262" s="5" t="e">
        <f t="shared" si="28"/>
        <v>#REF!</v>
      </c>
      <c r="C262" t="e">
        <f t="shared" si="29"/>
        <v>#REF!</v>
      </c>
      <c r="D262" t="e">
        <f t="shared" si="26"/>
        <v>#REF!</v>
      </c>
      <c r="E262" t="e">
        <f t="shared" si="27"/>
        <v>#REF!</v>
      </c>
      <c r="F262" t="e">
        <f t="shared" si="30"/>
        <v>#REF!</v>
      </c>
    </row>
    <row r="263" spans="1:6" x14ac:dyDescent="0.25">
      <c r="A263">
        <f t="shared" si="31"/>
        <v>261</v>
      </c>
      <c r="B263" s="5" t="e">
        <f t="shared" si="28"/>
        <v>#REF!</v>
      </c>
      <c r="C263" t="e">
        <f t="shared" si="29"/>
        <v>#REF!</v>
      </c>
      <c r="D263" t="e">
        <f t="shared" si="26"/>
        <v>#REF!</v>
      </c>
      <c r="E263" t="e">
        <f t="shared" si="27"/>
        <v>#REF!</v>
      </c>
      <c r="F263" t="e">
        <f t="shared" si="30"/>
        <v>#REF!</v>
      </c>
    </row>
    <row r="264" spans="1:6" x14ac:dyDescent="0.25">
      <c r="A264">
        <f t="shared" si="31"/>
        <v>262</v>
      </c>
      <c r="B264" s="5" t="e">
        <f t="shared" si="28"/>
        <v>#REF!</v>
      </c>
      <c r="C264" t="e">
        <f t="shared" si="29"/>
        <v>#REF!</v>
      </c>
      <c r="D264" t="e">
        <f t="shared" si="26"/>
        <v>#REF!</v>
      </c>
      <c r="E264" t="e">
        <f t="shared" si="27"/>
        <v>#REF!</v>
      </c>
      <c r="F264" t="e">
        <f t="shared" si="30"/>
        <v>#REF!</v>
      </c>
    </row>
    <row r="265" spans="1:6" x14ac:dyDescent="0.25">
      <c r="A265">
        <f t="shared" si="31"/>
        <v>263</v>
      </c>
      <c r="B265" s="5" t="e">
        <f t="shared" si="28"/>
        <v>#REF!</v>
      </c>
      <c r="C265" t="e">
        <f t="shared" si="29"/>
        <v>#REF!</v>
      </c>
      <c r="D265" t="e">
        <f t="shared" si="26"/>
        <v>#REF!</v>
      </c>
      <c r="E265" t="e">
        <f t="shared" si="27"/>
        <v>#REF!</v>
      </c>
      <c r="F265" t="e">
        <f t="shared" si="30"/>
        <v>#REF!</v>
      </c>
    </row>
    <row r="266" spans="1:6" x14ac:dyDescent="0.25">
      <c r="A266">
        <f t="shared" si="31"/>
        <v>264</v>
      </c>
      <c r="B266" s="5" t="e">
        <f t="shared" si="28"/>
        <v>#REF!</v>
      </c>
      <c r="C266" t="e">
        <f t="shared" si="29"/>
        <v>#REF!</v>
      </c>
      <c r="D266" t="e">
        <f t="shared" si="26"/>
        <v>#REF!</v>
      </c>
      <c r="E266" t="e">
        <f t="shared" si="27"/>
        <v>#REF!</v>
      </c>
      <c r="F266" t="e">
        <f t="shared" si="30"/>
        <v>#REF!</v>
      </c>
    </row>
    <row r="267" spans="1:6" x14ac:dyDescent="0.25">
      <c r="A267">
        <f t="shared" si="31"/>
        <v>265</v>
      </c>
      <c r="B267" s="5" t="e">
        <f t="shared" si="28"/>
        <v>#REF!</v>
      </c>
      <c r="C267" t="e">
        <f t="shared" si="29"/>
        <v>#REF!</v>
      </c>
      <c r="D267" t="e">
        <f t="shared" si="26"/>
        <v>#REF!</v>
      </c>
      <c r="E267" t="e">
        <f t="shared" si="27"/>
        <v>#REF!</v>
      </c>
      <c r="F267" t="e">
        <f t="shared" si="30"/>
        <v>#REF!</v>
      </c>
    </row>
    <row r="268" spans="1:6" x14ac:dyDescent="0.25">
      <c r="A268">
        <f t="shared" si="31"/>
        <v>266</v>
      </c>
      <c r="B268" s="5" t="e">
        <f t="shared" si="28"/>
        <v>#REF!</v>
      </c>
      <c r="C268" t="e">
        <f t="shared" si="29"/>
        <v>#REF!</v>
      </c>
      <c r="D268" t="e">
        <f t="shared" si="26"/>
        <v>#REF!</v>
      </c>
      <c r="E268" t="e">
        <f t="shared" si="27"/>
        <v>#REF!</v>
      </c>
      <c r="F268" t="e">
        <f t="shared" si="30"/>
        <v>#REF!</v>
      </c>
    </row>
    <row r="269" spans="1:6" x14ac:dyDescent="0.25">
      <c r="A269">
        <f t="shared" si="31"/>
        <v>267</v>
      </c>
      <c r="B269" s="5" t="e">
        <f t="shared" si="28"/>
        <v>#REF!</v>
      </c>
      <c r="C269" t="e">
        <f t="shared" si="29"/>
        <v>#REF!</v>
      </c>
      <c r="D269" t="e">
        <f t="shared" si="26"/>
        <v>#REF!</v>
      </c>
      <c r="E269" t="e">
        <f t="shared" si="27"/>
        <v>#REF!</v>
      </c>
      <c r="F269" t="e">
        <f t="shared" si="30"/>
        <v>#REF!</v>
      </c>
    </row>
    <row r="270" spans="1:6" x14ac:dyDescent="0.25">
      <c r="A270">
        <f t="shared" si="31"/>
        <v>268</v>
      </c>
      <c r="B270" s="5" t="e">
        <f t="shared" si="28"/>
        <v>#REF!</v>
      </c>
      <c r="C270" t="e">
        <f t="shared" si="29"/>
        <v>#REF!</v>
      </c>
      <c r="D270" t="e">
        <f t="shared" si="26"/>
        <v>#REF!</v>
      </c>
      <c r="E270" t="e">
        <f t="shared" si="27"/>
        <v>#REF!</v>
      </c>
      <c r="F270" t="e">
        <f t="shared" si="30"/>
        <v>#REF!</v>
      </c>
    </row>
    <row r="271" spans="1:6" x14ac:dyDescent="0.25">
      <c r="A271">
        <f t="shared" si="31"/>
        <v>269</v>
      </c>
      <c r="B271" s="5" t="e">
        <f t="shared" si="28"/>
        <v>#REF!</v>
      </c>
      <c r="C271" t="e">
        <f t="shared" si="29"/>
        <v>#REF!</v>
      </c>
      <c r="D271" t="e">
        <f t="shared" si="26"/>
        <v>#REF!</v>
      </c>
      <c r="E271" t="e">
        <f t="shared" si="27"/>
        <v>#REF!</v>
      </c>
      <c r="F271" t="e">
        <f t="shared" si="30"/>
        <v>#REF!</v>
      </c>
    </row>
    <row r="272" spans="1:6" x14ac:dyDescent="0.25">
      <c r="A272">
        <f t="shared" si="31"/>
        <v>270</v>
      </c>
      <c r="B272" s="5" t="e">
        <f t="shared" si="28"/>
        <v>#REF!</v>
      </c>
      <c r="C272" t="e">
        <f t="shared" si="29"/>
        <v>#REF!</v>
      </c>
      <c r="D272" t="e">
        <f t="shared" si="26"/>
        <v>#REF!</v>
      </c>
      <c r="E272" t="e">
        <f t="shared" si="27"/>
        <v>#REF!</v>
      </c>
      <c r="F272" t="e">
        <f t="shared" si="30"/>
        <v>#REF!</v>
      </c>
    </row>
    <row r="273" spans="1:6" x14ac:dyDescent="0.25">
      <c r="A273">
        <f t="shared" si="31"/>
        <v>271</v>
      </c>
      <c r="B273" s="5" t="e">
        <f t="shared" si="28"/>
        <v>#REF!</v>
      </c>
      <c r="C273" t="e">
        <f t="shared" si="29"/>
        <v>#REF!</v>
      </c>
      <c r="D273" t="e">
        <f t="shared" si="26"/>
        <v>#REF!</v>
      </c>
      <c r="E273" t="e">
        <f t="shared" si="27"/>
        <v>#REF!</v>
      </c>
      <c r="F273" t="e">
        <f t="shared" si="30"/>
        <v>#REF!</v>
      </c>
    </row>
    <row r="274" spans="1:6" x14ac:dyDescent="0.25">
      <c r="A274">
        <f t="shared" si="31"/>
        <v>272</v>
      </c>
      <c r="B274" s="5" t="e">
        <f t="shared" si="28"/>
        <v>#REF!</v>
      </c>
      <c r="C274" t="e">
        <f t="shared" si="29"/>
        <v>#REF!</v>
      </c>
      <c r="D274" t="e">
        <f t="shared" si="26"/>
        <v>#REF!</v>
      </c>
      <c r="E274" t="e">
        <f t="shared" si="27"/>
        <v>#REF!</v>
      </c>
      <c r="F274" t="e">
        <f t="shared" si="30"/>
        <v>#REF!</v>
      </c>
    </row>
    <row r="275" spans="1:6" x14ac:dyDescent="0.25">
      <c r="A275">
        <f t="shared" si="31"/>
        <v>273</v>
      </c>
      <c r="B275" s="5" t="e">
        <f t="shared" si="28"/>
        <v>#REF!</v>
      </c>
      <c r="C275" t="e">
        <f t="shared" si="29"/>
        <v>#REF!</v>
      </c>
      <c r="D275" t="e">
        <f t="shared" si="26"/>
        <v>#REF!</v>
      </c>
      <c r="E275" t="e">
        <f t="shared" si="27"/>
        <v>#REF!</v>
      </c>
      <c r="F275" t="e">
        <f t="shared" si="30"/>
        <v>#REF!</v>
      </c>
    </row>
    <row r="276" spans="1:6" x14ac:dyDescent="0.25">
      <c r="A276">
        <f t="shared" si="31"/>
        <v>274</v>
      </c>
      <c r="B276" s="5" t="e">
        <f t="shared" si="28"/>
        <v>#REF!</v>
      </c>
      <c r="C276" t="e">
        <f t="shared" si="29"/>
        <v>#REF!</v>
      </c>
      <c r="D276" t="e">
        <f t="shared" si="26"/>
        <v>#REF!</v>
      </c>
      <c r="E276" t="e">
        <f t="shared" si="27"/>
        <v>#REF!</v>
      </c>
      <c r="F276" t="e">
        <f t="shared" si="30"/>
        <v>#REF!</v>
      </c>
    </row>
    <row r="277" spans="1:6" x14ac:dyDescent="0.25">
      <c r="A277">
        <f t="shared" si="31"/>
        <v>275</v>
      </c>
      <c r="B277" s="5" t="e">
        <f t="shared" si="28"/>
        <v>#REF!</v>
      </c>
      <c r="C277" t="e">
        <f t="shared" si="29"/>
        <v>#REF!</v>
      </c>
      <c r="D277" t="e">
        <f t="shared" si="26"/>
        <v>#REF!</v>
      </c>
      <c r="E277" t="e">
        <f t="shared" si="27"/>
        <v>#REF!</v>
      </c>
      <c r="F277" t="e">
        <f t="shared" si="30"/>
        <v>#REF!</v>
      </c>
    </row>
    <row r="278" spans="1:6" x14ac:dyDescent="0.25">
      <c r="A278">
        <f t="shared" si="31"/>
        <v>276</v>
      </c>
      <c r="B278" s="5" t="e">
        <f t="shared" si="28"/>
        <v>#REF!</v>
      </c>
      <c r="C278" t="e">
        <f t="shared" si="29"/>
        <v>#REF!</v>
      </c>
      <c r="D278" t="e">
        <f t="shared" si="26"/>
        <v>#REF!</v>
      </c>
      <c r="E278" t="e">
        <f t="shared" si="27"/>
        <v>#REF!</v>
      </c>
      <c r="F278" t="e">
        <f t="shared" si="30"/>
        <v>#REF!</v>
      </c>
    </row>
    <row r="279" spans="1:6" x14ac:dyDescent="0.25">
      <c r="A279">
        <f t="shared" si="31"/>
        <v>277</v>
      </c>
      <c r="B279" s="5" t="e">
        <f t="shared" si="28"/>
        <v>#REF!</v>
      </c>
      <c r="C279" t="e">
        <f t="shared" si="29"/>
        <v>#REF!</v>
      </c>
      <c r="D279" t="e">
        <f t="shared" si="26"/>
        <v>#REF!</v>
      </c>
      <c r="E279" t="e">
        <f t="shared" si="27"/>
        <v>#REF!</v>
      </c>
      <c r="F279" t="e">
        <f t="shared" si="30"/>
        <v>#REF!</v>
      </c>
    </row>
    <row r="280" spans="1:6" x14ac:dyDescent="0.25">
      <c r="A280">
        <f t="shared" si="31"/>
        <v>278</v>
      </c>
      <c r="B280" s="5" t="e">
        <f t="shared" si="28"/>
        <v>#REF!</v>
      </c>
      <c r="C280" t="e">
        <f t="shared" si="29"/>
        <v>#REF!</v>
      </c>
      <c r="D280" t="e">
        <f t="shared" si="26"/>
        <v>#REF!</v>
      </c>
      <c r="E280" t="e">
        <f t="shared" si="27"/>
        <v>#REF!</v>
      </c>
      <c r="F280" t="e">
        <f t="shared" si="30"/>
        <v>#REF!</v>
      </c>
    </row>
    <row r="281" spans="1:6" x14ac:dyDescent="0.25">
      <c r="A281">
        <f t="shared" si="31"/>
        <v>279</v>
      </c>
      <c r="B281" s="5" t="e">
        <f t="shared" si="28"/>
        <v>#REF!</v>
      </c>
      <c r="C281" t="e">
        <f t="shared" si="29"/>
        <v>#REF!</v>
      </c>
      <c r="D281" t="e">
        <f t="shared" si="26"/>
        <v>#REF!</v>
      </c>
      <c r="E281" t="e">
        <f t="shared" si="27"/>
        <v>#REF!</v>
      </c>
      <c r="F281" t="e">
        <f t="shared" si="30"/>
        <v>#REF!</v>
      </c>
    </row>
    <row r="282" spans="1:6" x14ac:dyDescent="0.25">
      <c r="A282">
        <f t="shared" si="31"/>
        <v>280</v>
      </c>
      <c r="B282" s="5" t="e">
        <f t="shared" si="28"/>
        <v>#REF!</v>
      </c>
      <c r="C282" t="e">
        <f t="shared" si="29"/>
        <v>#REF!</v>
      </c>
      <c r="D282" t="e">
        <f t="shared" si="26"/>
        <v>#REF!</v>
      </c>
      <c r="E282" t="e">
        <f t="shared" si="27"/>
        <v>#REF!</v>
      </c>
      <c r="F282" t="e">
        <f t="shared" si="30"/>
        <v>#REF!</v>
      </c>
    </row>
    <row r="283" spans="1:6" x14ac:dyDescent="0.25">
      <c r="A283">
        <f t="shared" si="31"/>
        <v>281</v>
      </c>
      <c r="B283" s="5" t="e">
        <f t="shared" si="28"/>
        <v>#REF!</v>
      </c>
      <c r="C283" t="e">
        <f t="shared" si="29"/>
        <v>#REF!</v>
      </c>
      <c r="D283" t="e">
        <f t="shared" si="26"/>
        <v>#REF!</v>
      </c>
      <c r="E283" t="e">
        <f t="shared" si="27"/>
        <v>#REF!</v>
      </c>
      <c r="F283" t="e">
        <f t="shared" si="30"/>
        <v>#REF!</v>
      </c>
    </row>
    <row r="284" spans="1:6" x14ac:dyDescent="0.25">
      <c r="A284">
        <f t="shared" si="31"/>
        <v>282</v>
      </c>
      <c r="B284" s="5" t="e">
        <f t="shared" si="28"/>
        <v>#REF!</v>
      </c>
      <c r="C284" t="e">
        <f t="shared" si="29"/>
        <v>#REF!</v>
      </c>
      <c r="D284" t="e">
        <f t="shared" si="26"/>
        <v>#REF!</v>
      </c>
      <c r="E284" t="e">
        <f t="shared" si="27"/>
        <v>#REF!</v>
      </c>
      <c r="F284" t="e">
        <f t="shared" si="30"/>
        <v>#REF!</v>
      </c>
    </row>
    <row r="285" spans="1:6" x14ac:dyDescent="0.25">
      <c r="A285">
        <f t="shared" si="31"/>
        <v>283</v>
      </c>
      <c r="B285" s="5" t="e">
        <f t="shared" si="28"/>
        <v>#REF!</v>
      </c>
      <c r="C285" t="e">
        <f t="shared" si="29"/>
        <v>#REF!</v>
      </c>
      <c r="D285" t="e">
        <f t="shared" si="26"/>
        <v>#REF!</v>
      </c>
      <c r="E285" t="e">
        <f t="shared" si="27"/>
        <v>#REF!</v>
      </c>
      <c r="F285" t="e">
        <f t="shared" si="30"/>
        <v>#REF!</v>
      </c>
    </row>
    <row r="286" spans="1:6" x14ac:dyDescent="0.25">
      <c r="A286">
        <f t="shared" si="31"/>
        <v>284</v>
      </c>
      <c r="B286" s="5" t="e">
        <f t="shared" si="28"/>
        <v>#REF!</v>
      </c>
      <c r="C286" t="e">
        <f t="shared" si="29"/>
        <v>#REF!</v>
      </c>
      <c r="D286" t="e">
        <f t="shared" si="26"/>
        <v>#REF!</v>
      </c>
      <c r="E286" t="e">
        <f t="shared" si="27"/>
        <v>#REF!</v>
      </c>
      <c r="F286" t="e">
        <f t="shared" si="30"/>
        <v>#REF!</v>
      </c>
    </row>
    <row r="287" spans="1:6" x14ac:dyDescent="0.25">
      <c r="A287">
        <f t="shared" si="31"/>
        <v>285</v>
      </c>
      <c r="B287" s="5" t="e">
        <f t="shared" si="28"/>
        <v>#REF!</v>
      </c>
      <c r="C287" t="e">
        <f t="shared" si="29"/>
        <v>#REF!</v>
      </c>
      <c r="D287" t="e">
        <f t="shared" si="26"/>
        <v>#REF!</v>
      </c>
      <c r="E287" t="e">
        <f t="shared" si="27"/>
        <v>#REF!</v>
      </c>
      <c r="F287" t="e">
        <f t="shared" si="30"/>
        <v>#REF!</v>
      </c>
    </row>
    <row r="288" spans="1:6" x14ac:dyDescent="0.25">
      <c r="A288">
        <f t="shared" si="31"/>
        <v>286</v>
      </c>
      <c r="B288" s="5" t="e">
        <f t="shared" si="28"/>
        <v>#REF!</v>
      </c>
      <c r="C288" t="e">
        <f t="shared" si="29"/>
        <v>#REF!</v>
      </c>
      <c r="D288" t="e">
        <f t="shared" si="26"/>
        <v>#REF!</v>
      </c>
      <c r="E288" t="e">
        <f t="shared" si="27"/>
        <v>#REF!</v>
      </c>
      <c r="F288" t="e">
        <f t="shared" si="30"/>
        <v>#REF!</v>
      </c>
    </row>
    <row r="289" spans="1:6" x14ac:dyDescent="0.25">
      <c r="A289">
        <f t="shared" si="31"/>
        <v>287</v>
      </c>
      <c r="B289" s="5" t="e">
        <f t="shared" si="28"/>
        <v>#REF!</v>
      </c>
      <c r="C289" t="e">
        <f t="shared" si="29"/>
        <v>#REF!</v>
      </c>
      <c r="D289" t="e">
        <f t="shared" si="26"/>
        <v>#REF!</v>
      </c>
      <c r="E289" t="e">
        <f t="shared" si="27"/>
        <v>#REF!</v>
      </c>
      <c r="F289" t="e">
        <f t="shared" si="30"/>
        <v>#REF!</v>
      </c>
    </row>
    <row r="290" spans="1:6" x14ac:dyDescent="0.25">
      <c r="A290">
        <f t="shared" si="31"/>
        <v>288</v>
      </c>
      <c r="B290" s="5" t="e">
        <f t="shared" si="28"/>
        <v>#REF!</v>
      </c>
      <c r="C290" t="e">
        <f t="shared" si="29"/>
        <v>#REF!</v>
      </c>
      <c r="D290" t="e">
        <f t="shared" si="26"/>
        <v>#REF!</v>
      </c>
      <c r="E290" t="e">
        <f t="shared" si="27"/>
        <v>#REF!</v>
      </c>
      <c r="F290" t="e">
        <f t="shared" si="30"/>
        <v>#REF!</v>
      </c>
    </row>
    <row r="291" spans="1:6" x14ac:dyDescent="0.25">
      <c r="A291">
        <f t="shared" si="31"/>
        <v>289</v>
      </c>
      <c r="B291" s="5" t="e">
        <f t="shared" si="28"/>
        <v>#REF!</v>
      </c>
      <c r="C291" t="e">
        <f t="shared" si="29"/>
        <v>#REF!</v>
      </c>
      <c r="D291" t="e">
        <f t="shared" si="26"/>
        <v>#REF!</v>
      </c>
      <c r="E291" t="e">
        <f t="shared" si="27"/>
        <v>#REF!</v>
      </c>
      <c r="F291" t="e">
        <f t="shared" si="30"/>
        <v>#REF!</v>
      </c>
    </row>
    <row r="292" spans="1:6" x14ac:dyDescent="0.25">
      <c r="A292">
        <f t="shared" si="31"/>
        <v>290</v>
      </c>
      <c r="B292" s="5" t="e">
        <f t="shared" si="28"/>
        <v>#REF!</v>
      </c>
      <c r="C292" t="e">
        <f t="shared" si="29"/>
        <v>#REF!</v>
      </c>
      <c r="D292" t="e">
        <f t="shared" si="26"/>
        <v>#REF!</v>
      </c>
      <c r="E292" t="e">
        <f t="shared" si="27"/>
        <v>#REF!</v>
      </c>
      <c r="F292" t="e">
        <f t="shared" si="30"/>
        <v>#REF!</v>
      </c>
    </row>
    <row r="293" spans="1:6" x14ac:dyDescent="0.25">
      <c r="A293">
        <f t="shared" si="31"/>
        <v>291</v>
      </c>
      <c r="B293" s="5" t="e">
        <f t="shared" si="28"/>
        <v>#REF!</v>
      </c>
      <c r="C293" t="e">
        <f t="shared" si="29"/>
        <v>#REF!</v>
      </c>
      <c r="D293" t="e">
        <f t="shared" si="26"/>
        <v>#REF!</v>
      </c>
      <c r="E293" t="e">
        <f t="shared" si="27"/>
        <v>#REF!</v>
      </c>
      <c r="F293" t="e">
        <f t="shared" si="30"/>
        <v>#REF!</v>
      </c>
    </row>
    <row r="294" spans="1:6" x14ac:dyDescent="0.25">
      <c r="A294">
        <f t="shared" si="31"/>
        <v>292</v>
      </c>
      <c r="B294" s="5" t="e">
        <f t="shared" si="28"/>
        <v>#REF!</v>
      </c>
      <c r="C294" t="e">
        <f t="shared" si="29"/>
        <v>#REF!</v>
      </c>
      <c r="D294" t="e">
        <f t="shared" si="26"/>
        <v>#REF!</v>
      </c>
      <c r="E294" t="e">
        <f t="shared" si="27"/>
        <v>#REF!</v>
      </c>
      <c r="F294" t="e">
        <f t="shared" si="30"/>
        <v>#REF!</v>
      </c>
    </row>
    <row r="295" spans="1:6" x14ac:dyDescent="0.25">
      <c r="A295">
        <f t="shared" si="31"/>
        <v>293</v>
      </c>
      <c r="B295" s="5" t="e">
        <f t="shared" si="28"/>
        <v>#REF!</v>
      </c>
      <c r="C295" t="e">
        <f t="shared" si="29"/>
        <v>#REF!</v>
      </c>
      <c r="D295" t="e">
        <f t="shared" si="26"/>
        <v>#REF!</v>
      </c>
      <c r="E295" t="e">
        <f t="shared" si="27"/>
        <v>#REF!</v>
      </c>
      <c r="F295" t="e">
        <f t="shared" si="30"/>
        <v>#REF!</v>
      </c>
    </row>
    <row r="296" spans="1:6" x14ac:dyDescent="0.25">
      <c r="A296">
        <f t="shared" si="31"/>
        <v>294</v>
      </c>
      <c r="B296" s="5" t="e">
        <f t="shared" si="28"/>
        <v>#REF!</v>
      </c>
      <c r="C296" t="e">
        <f t="shared" si="29"/>
        <v>#REF!</v>
      </c>
      <c r="D296" t="e">
        <f t="shared" si="26"/>
        <v>#REF!</v>
      </c>
      <c r="E296" t="e">
        <f t="shared" si="27"/>
        <v>#REF!</v>
      </c>
      <c r="F296" t="e">
        <f t="shared" si="30"/>
        <v>#REF!</v>
      </c>
    </row>
    <row r="297" spans="1:6" x14ac:dyDescent="0.25">
      <c r="A297">
        <f t="shared" si="31"/>
        <v>295</v>
      </c>
      <c r="B297" s="5" t="e">
        <f t="shared" si="28"/>
        <v>#REF!</v>
      </c>
      <c r="C297" t="e">
        <f t="shared" si="29"/>
        <v>#REF!</v>
      </c>
      <c r="D297" t="e">
        <f t="shared" si="26"/>
        <v>#REF!</v>
      </c>
      <c r="E297" t="e">
        <f t="shared" si="27"/>
        <v>#REF!</v>
      </c>
      <c r="F297" t="e">
        <f t="shared" si="30"/>
        <v>#REF!</v>
      </c>
    </row>
    <row r="298" spans="1:6" x14ac:dyDescent="0.25">
      <c r="A298">
        <f t="shared" si="31"/>
        <v>296</v>
      </c>
      <c r="B298" s="5" t="e">
        <f t="shared" si="28"/>
        <v>#REF!</v>
      </c>
      <c r="C298" t="e">
        <f t="shared" si="29"/>
        <v>#REF!</v>
      </c>
      <c r="D298" t="e">
        <f t="shared" si="26"/>
        <v>#REF!</v>
      </c>
      <c r="E298" t="e">
        <f t="shared" si="27"/>
        <v>#REF!</v>
      </c>
      <c r="F298" t="e">
        <f t="shared" si="30"/>
        <v>#REF!</v>
      </c>
    </row>
    <row r="299" spans="1:6" x14ac:dyDescent="0.25">
      <c r="A299">
        <f t="shared" si="31"/>
        <v>297</v>
      </c>
      <c r="B299" s="5" t="e">
        <f t="shared" si="28"/>
        <v>#REF!</v>
      </c>
      <c r="C299" t="e">
        <f t="shared" si="29"/>
        <v>#REF!</v>
      </c>
      <c r="D299" t="e">
        <f t="shared" si="26"/>
        <v>#REF!</v>
      </c>
      <c r="E299" t="e">
        <f t="shared" si="27"/>
        <v>#REF!</v>
      </c>
      <c r="F299" t="e">
        <f t="shared" si="30"/>
        <v>#REF!</v>
      </c>
    </row>
    <row r="300" spans="1:6" x14ac:dyDescent="0.25">
      <c r="A300">
        <f t="shared" si="31"/>
        <v>298</v>
      </c>
      <c r="B300" s="5" t="e">
        <f t="shared" si="28"/>
        <v>#REF!</v>
      </c>
      <c r="C300" t="e">
        <f t="shared" si="29"/>
        <v>#REF!</v>
      </c>
      <c r="D300" t="e">
        <f t="shared" si="26"/>
        <v>#REF!</v>
      </c>
      <c r="E300" t="e">
        <f t="shared" si="27"/>
        <v>#REF!</v>
      </c>
      <c r="F300" t="e">
        <f t="shared" si="30"/>
        <v>#REF!</v>
      </c>
    </row>
    <row r="301" spans="1:6" x14ac:dyDescent="0.25">
      <c r="A301">
        <f t="shared" si="31"/>
        <v>299</v>
      </c>
      <c r="B301" s="5" t="e">
        <f t="shared" si="28"/>
        <v>#REF!</v>
      </c>
      <c r="C301" t="e">
        <f t="shared" si="29"/>
        <v>#REF!</v>
      </c>
      <c r="D301" t="e">
        <f t="shared" si="26"/>
        <v>#REF!</v>
      </c>
      <c r="E301" t="e">
        <f t="shared" si="27"/>
        <v>#REF!</v>
      </c>
      <c r="F301" t="e">
        <f t="shared" si="30"/>
        <v>#REF!</v>
      </c>
    </row>
    <row r="302" spans="1:6" x14ac:dyDescent="0.25">
      <c r="A302">
        <f t="shared" si="31"/>
        <v>300</v>
      </c>
      <c r="B302" s="5" t="e">
        <f t="shared" si="28"/>
        <v>#REF!</v>
      </c>
      <c r="C302" t="e">
        <f t="shared" si="29"/>
        <v>#REF!</v>
      </c>
      <c r="D302" t="e">
        <f t="shared" si="26"/>
        <v>#REF!</v>
      </c>
      <c r="E302" t="e">
        <f t="shared" si="27"/>
        <v>#REF!</v>
      </c>
      <c r="F302" t="e">
        <f t="shared" si="30"/>
        <v>#REF!</v>
      </c>
    </row>
    <row r="303" spans="1:6" x14ac:dyDescent="0.25">
      <c r="A303">
        <f t="shared" si="31"/>
        <v>301</v>
      </c>
      <c r="B303" s="5" t="e">
        <f t="shared" si="28"/>
        <v>#REF!</v>
      </c>
      <c r="C303" t="e">
        <f t="shared" si="29"/>
        <v>#REF!</v>
      </c>
      <c r="D303" t="e">
        <f t="shared" si="26"/>
        <v>#REF!</v>
      </c>
      <c r="E303" t="e">
        <f t="shared" si="27"/>
        <v>#REF!</v>
      </c>
      <c r="F303" t="e">
        <f t="shared" si="30"/>
        <v>#REF!</v>
      </c>
    </row>
    <row r="304" spans="1:6" x14ac:dyDescent="0.25">
      <c r="A304">
        <f t="shared" si="31"/>
        <v>302</v>
      </c>
      <c r="B304" s="5" t="e">
        <f t="shared" si="28"/>
        <v>#REF!</v>
      </c>
      <c r="C304" t="e">
        <f t="shared" si="29"/>
        <v>#REF!</v>
      </c>
      <c r="D304" t="e">
        <f t="shared" si="26"/>
        <v>#REF!</v>
      </c>
      <c r="E304" t="e">
        <f t="shared" si="27"/>
        <v>#REF!</v>
      </c>
      <c r="F304" t="e">
        <f t="shared" si="30"/>
        <v>#REF!</v>
      </c>
    </row>
    <row r="305" spans="1:6" x14ac:dyDescent="0.25">
      <c r="A305">
        <f t="shared" si="31"/>
        <v>303</v>
      </c>
      <c r="B305" s="5" t="e">
        <f t="shared" si="28"/>
        <v>#REF!</v>
      </c>
      <c r="C305" t="e">
        <f t="shared" si="29"/>
        <v>#REF!</v>
      </c>
      <c r="D305" t="e">
        <f t="shared" si="26"/>
        <v>#REF!</v>
      </c>
      <c r="E305" t="e">
        <f t="shared" si="27"/>
        <v>#REF!</v>
      </c>
      <c r="F305" t="e">
        <f t="shared" si="30"/>
        <v>#REF!</v>
      </c>
    </row>
    <row r="306" spans="1:6" x14ac:dyDescent="0.25">
      <c r="A306">
        <f t="shared" si="31"/>
        <v>304</v>
      </c>
      <c r="B306" s="5" t="e">
        <f t="shared" si="28"/>
        <v>#REF!</v>
      </c>
      <c r="C306" t="e">
        <f t="shared" si="29"/>
        <v>#REF!</v>
      </c>
      <c r="D306" t="e">
        <f t="shared" si="26"/>
        <v>#REF!</v>
      </c>
      <c r="E306" t="e">
        <f t="shared" si="27"/>
        <v>#REF!</v>
      </c>
      <c r="F306" t="e">
        <f t="shared" si="30"/>
        <v>#REF!</v>
      </c>
    </row>
    <row r="307" spans="1:6" x14ac:dyDescent="0.25">
      <c r="A307">
        <f t="shared" si="31"/>
        <v>305</v>
      </c>
      <c r="B307" s="5" t="e">
        <f t="shared" si="28"/>
        <v>#REF!</v>
      </c>
      <c r="C307" t="e">
        <f t="shared" si="29"/>
        <v>#REF!</v>
      </c>
      <c r="D307" t="e">
        <f t="shared" si="26"/>
        <v>#REF!</v>
      </c>
      <c r="E307" t="e">
        <f t="shared" si="27"/>
        <v>#REF!</v>
      </c>
      <c r="F307" t="e">
        <f t="shared" si="30"/>
        <v>#REF!</v>
      </c>
    </row>
    <row r="308" spans="1:6" x14ac:dyDescent="0.25">
      <c r="A308">
        <f t="shared" si="31"/>
        <v>306</v>
      </c>
      <c r="B308" s="5" t="e">
        <f t="shared" si="28"/>
        <v>#REF!</v>
      </c>
      <c r="C308" t="e">
        <f t="shared" si="29"/>
        <v>#REF!</v>
      </c>
      <c r="D308" t="e">
        <f t="shared" si="26"/>
        <v>#REF!</v>
      </c>
      <c r="E308" t="e">
        <f t="shared" si="27"/>
        <v>#REF!</v>
      </c>
      <c r="F308" t="e">
        <f t="shared" si="30"/>
        <v>#REF!</v>
      </c>
    </row>
    <row r="309" spans="1:6" x14ac:dyDescent="0.25">
      <c r="A309">
        <f t="shared" si="31"/>
        <v>307</v>
      </c>
      <c r="B309" s="5" t="e">
        <f t="shared" si="28"/>
        <v>#REF!</v>
      </c>
      <c r="C309" t="e">
        <f t="shared" si="29"/>
        <v>#REF!</v>
      </c>
      <c r="D309" t="e">
        <f t="shared" si="26"/>
        <v>#REF!</v>
      </c>
      <c r="E309" t="e">
        <f t="shared" si="27"/>
        <v>#REF!</v>
      </c>
      <c r="F309" t="e">
        <f t="shared" si="30"/>
        <v>#REF!</v>
      </c>
    </row>
    <row r="310" spans="1:6" x14ac:dyDescent="0.25">
      <c r="A310">
        <f t="shared" si="31"/>
        <v>308</v>
      </c>
      <c r="B310" s="5" t="e">
        <f t="shared" si="28"/>
        <v>#REF!</v>
      </c>
      <c r="C310" t="e">
        <f t="shared" si="29"/>
        <v>#REF!</v>
      </c>
      <c r="D310" t="e">
        <f t="shared" si="26"/>
        <v>#REF!</v>
      </c>
      <c r="E310" t="e">
        <f t="shared" si="27"/>
        <v>#REF!</v>
      </c>
      <c r="F310" t="e">
        <f t="shared" si="30"/>
        <v>#REF!</v>
      </c>
    </row>
    <row r="311" spans="1:6" x14ac:dyDescent="0.25">
      <c r="A311">
        <f t="shared" si="31"/>
        <v>309</v>
      </c>
      <c r="B311" s="5" t="e">
        <f t="shared" si="28"/>
        <v>#REF!</v>
      </c>
      <c r="C311" t="e">
        <f t="shared" si="29"/>
        <v>#REF!</v>
      </c>
      <c r="D311" t="e">
        <f t="shared" si="26"/>
        <v>#REF!</v>
      </c>
      <c r="E311" t="e">
        <f t="shared" si="27"/>
        <v>#REF!</v>
      </c>
      <c r="F311" t="e">
        <f t="shared" si="30"/>
        <v>#REF!</v>
      </c>
    </row>
    <row r="312" spans="1:6" x14ac:dyDescent="0.25">
      <c r="A312">
        <f t="shared" si="31"/>
        <v>310</v>
      </c>
      <c r="B312" s="5" t="e">
        <f t="shared" si="28"/>
        <v>#REF!</v>
      </c>
      <c r="C312" t="e">
        <f t="shared" si="29"/>
        <v>#REF!</v>
      </c>
      <c r="D312" t="e">
        <f t="shared" si="26"/>
        <v>#REF!</v>
      </c>
      <c r="E312" t="e">
        <f t="shared" si="27"/>
        <v>#REF!</v>
      </c>
      <c r="F312" t="e">
        <f t="shared" si="30"/>
        <v>#REF!</v>
      </c>
    </row>
    <row r="313" spans="1:6" x14ac:dyDescent="0.25">
      <c r="A313">
        <f t="shared" si="31"/>
        <v>311</v>
      </c>
      <c r="B313" s="5" t="e">
        <f t="shared" si="28"/>
        <v>#REF!</v>
      </c>
      <c r="C313" t="e">
        <f t="shared" si="29"/>
        <v>#REF!</v>
      </c>
      <c r="D313" t="e">
        <f t="shared" si="26"/>
        <v>#REF!</v>
      </c>
      <c r="E313" t="e">
        <f t="shared" si="27"/>
        <v>#REF!</v>
      </c>
      <c r="F313" t="e">
        <f t="shared" si="30"/>
        <v>#REF!</v>
      </c>
    </row>
    <row r="314" spans="1:6" x14ac:dyDescent="0.25">
      <c r="A314">
        <f t="shared" si="31"/>
        <v>312</v>
      </c>
      <c r="B314" s="5" t="e">
        <f t="shared" si="28"/>
        <v>#REF!</v>
      </c>
      <c r="C314" t="e">
        <f t="shared" si="29"/>
        <v>#REF!</v>
      </c>
      <c r="D314" t="e">
        <f t="shared" si="26"/>
        <v>#REF!</v>
      </c>
      <c r="E314" t="e">
        <f t="shared" si="27"/>
        <v>#REF!</v>
      </c>
      <c r="F314" t="e">
        <f t="shared" si="30"/>
        <v>#REF!</v>
      </c>
    </row>
    <row r="315" spans="1:6" x14ac:dyDescent="0.25">
      <c r="A315">
        <f t="shared" si="31"/>
        <v>313</v>
      </c>
      <c r="B315" s="5" t="e">
        <f t="shared" si="28"/>
        <v>#REF!</v>
      </c>
      <c r="C315" t="e">
        <f t="shared" si="29"/>
        <v>#REF!</v>
      </c>
      <c r="D315" t="e">
        <f t="shared" si="26"/>
        <v>#REF!</v>
      </c>
      <c r="E315" t="e">
        <f t="shared" si="27"/>
        <v>#REF!</v>
      </c>
      <c r="F315" t="e">
        <f t="shared" si="30"/>
        <v>#REF!</v>
      </c>
    </row>
    <row r="316" spans="1:6" x14ac:dyDescent="0.25">
      <c r="A316">
        <f t="shared" si="31"/>
        <v>314</v>
      </c>
      <c r="B316" s="5" t="e">
        <f t="shared" si="28"/>
        <v>#REF!</v>
      </c>
      <c r="C316" t="e">
        <f t="shared" si="29"/>
        <v>#REF!</v>
      </c>
      <c r="D316" t="e">
        <f t="shared" si="26"/>
        <v>#REF!</v>
      </c>
      <c r="E316" t="e">
        <f t="shared" si="27"/>
        <v>#REF!</v>
      </c>
      <c r="F316" t="e">
        <f t="shared" si="30"/>
        <v>#REF!</v>
      </c>
    </row>
    <row r="317" spans="1:6" x14ac:dyDescent="0.25">
      <c r="A317">
        <f t="shared" si="31"/>
        <v>315</v>
      </c>
      <c r="B317" s="5" t="e">
        <f t="shared" si="28"/>
        <v>#REF!</v>
      </c>
      <c r="C317" t="e">
        <f t="shared" si="29"/>
        <v>#REF!</v>
      </c>
      <c r="D317" t="e">
        <f t="shared" si="26"/>
        <v>#REF!</v>
      </c>
      <c r="E317" t="e">
        <f t="shared" si="27"/>
        <v>#REF!</v>
      </c>
      <c r="F317" t="e">
        <f t="shared" si="30"/>
        <v>#REF!</v>
      </c>
    </row>
    <row r="318" spans="1:6" x14ac:dyDescent="0.25">
      <c r="A318">
        <f t="shared" si="31"/>
        <v>316</v>
      </c>
      <c r="B318" s="5" t="e">
        <f t="shared" si="28"/>
        <v>#REF!</v>
      </c>
      <c r="C318" t="e">
        <f t="shared" si="29"/>
        <v>#REF!</v>
      </c>
      <c r="D318" t="e">
        <f t="shared" si="26"/>
        <v>#REF!</v>
      </c>
      <c r="E318" t="e">
        <f t="shared" si="27"/>
        <v>#REF!</v>
      </c>
      <c r="F318" t="e">
        <f t="shared" si="30"/>
        <v>#REF!</v>
      </c>
    </row>
    <row r="319" spans="1:6" x14ac:dyDescent="0.25">
      <c r="A319">
        <f t="shared" si="31"/>
        <v>317</v>
      </c>
      <c r="B319" s="5" t="e">
        <f t="shared" si="28"/>
        <v>#REF!</v>
      </c>
      <c r="C319" t="e">
        <f t="shared" si="29"/>
        <v>#REF!</v>
      </c>
      <c r="D319" t="e">
        <f t="shared" si="26"/>
        <v>#REF!</v>
      </c>
      <c r="E319" t="e">
        <f t="shared" si="27"/>
        <v>#REF!</v>
      </c>
      <c r="F319" t="e">
        <f t="shared" si="30"/>
        <v>#REF!</v>
      </c>
    </row>
    <row r="320" spans="1:6" x14ac:dyDescent="0.25">
      <c r="A320">
        <f t="shared" si="31"/>
        <v>318</v>
      </c>
      <c r="B320" s="5" t="e">
        <f t="shared" si="28"/>
        <v>#REF!</v>
      </c>
      <c r="C320" t="e">
        <f t="shared" si="29"/>
        <v>#REF!</v>
      </c>
      <c r="D320" t="e">
        <f t="shared" si="26"/>
        <v>#REF!</v>
      </c>
      <c r="E320" t="e">
        <f t="shared" si="27"/>
        <v>#REF!</v>
      </c>
      <c r="F320" t="e">
        <f t="shared" si="30"/>
        <v>#REF!</v>
      </c>
    </row>
    <row r="321" spans="1:6" x14ac:dyDescent="0.25">
      <c r="A321">
        <f t="shared" si="31"/>
        <v>319</v>
      </c>
      <c r="B321" s="5" t="e">
        <f t="shared" si="28"/>
        <v>#REF!</v>
      </c>
      <c r="C321" t="e">
        <f t="shared" si="29"/>
        <v>#REF!</v>
      </c>
      <c r="D321" t="e">
        <f t="shared" si="26"/>
        <v>#REF!</v>
      </c>
      <c r="E321" t="e">
        <f t="shared" si="27"/>
        <v>#REF!</v>
      </c>
      <c r="F321" t="e">
        <f t="shared" si="30"/>
        <v>#REF!</v>
      </c>
    </row>
    <row r="322" spans="1:6" x14ac:dyDescent="0.25">
      <c r="A322">
        <f t="shared" si="31"/>
        <v>320</v>
      </c>
      <c r="B322" s="5" t="e">
        <f t="shared" si="28"/>
        <v>#REF!</v>
      </c>
      <c r="C322" t="e">
        <f t="shared" si="29"/>
        <v>#REF!</v>
      </c>
      <c r="D322" t="e">
        <f t="shared" si="26"/>
        <v>#REF!</v>
      </c>
      <c r="E322" t="e">
        <f t="shared" si="27"/>
        <v>#REF!</v>
      </c>
      <c r="F322" t="e">
        <f t="shared" si="30"/>
        <v>#REF!</v>
      </c>
    </row>
    <row r="323" spans="1:6" x14ac:dyDescent="0.25">
      <c r="A323">
        <f t="shared" si="31"/>
        <v>321</v>
      </c>
      <c r="B323" s="5" t="e">
        <f t="shared" si="28"/>
        <v>#REF!</v>
      </c>
      <c r="C323" t="e">
        <f t="shared" si="29"/>
        <v>#REF!</v>
      </c>
      <c r="D323" t="e">
        <f t="shared" ref="D323:D386" si="32">YEAR(B323)</f>
        <v>#REF!</v>
      </c>
      <c r="E323" t="e">
        <f t="shared" ref="E323:E386" si="33">VLOOKUP(D323,$J$2:$K$78,2,FALSE)</f>
        <v>#REF!</v>
      </c>
      <c r="F323" t="e">
        <f t="shared" si="30"/>
        <v>#REF!</v>
      </c>
    </row>
    <row r="324" spans="1:6" x14ac:dyDescent="0.25">
      <c r="A324">
        <f t="shared" si="31"/>
        <v>322</v>
      </c>
      <c r="B324" s="5" t="e">
        <f t="shared" ref="B324:B387" si="34">EOMONTH($B$2,A324)</f>
        <v>#REF!</v>
      </c>
      <c r="C324" t="e">
        <f t="shared" ref="C324:C387" si="35">B324-B323</f>
        <v>#REF!</v>
      </c>
      <c r="D324" t="e">
        <f t="shared" si="32"/>
        <v>#REF!</v>
      </c>
      <c r="E324" t="e">
        <f t="shared" si="33"/>
        <v>#REF!</v>
      </c>
      <c r="F324" t="e">
        <f t="shared" ref="F324:F387" si="36">C324/E324</f>
        <v>#REF!</v>
      </c>
    </row>
    <row r="325" spans="1:6" x14ac:dyDescent="0.25">
      <c r="A325">
        <f t="shared" ref="A325:A388" si="37">A324+1</f>
        <v>323</v>
      </c>
      <c r="B325" s="5" t="e">
        <f t="shared" si="34"/>
        <v>#REF!</v>
      </c>
      <c r="C325" t="e">
        <f t="shared" si="35"/>
        <v>#REF!</v>
      </c>
      <c r="D325" t="e">
        <f t="shared" si="32"/>
        <v>#REF!</v>
      </c>
      <c r="E325" t="e">
        <f t="shared" si="33"/>
        <v>#REF!</v>
      </c>
      <c r="F325" t="e">
        <f t="shared" si="36"/>
        <v>#REF!</v>
      </c>
    </row>
    <row r="326" spans="1:6" x14ac:dyDescent="0.25">
      <c r="A326">
        <f t="shared" si="37"/>
        <v>324</v>
      </c>
      <c r="B326" s="5" t="e">
        <f t="shared" si="34"/>
        <v>#REF!</v>
      </c>
      <c r="C326" t="e">
        <f t="shared" si="35"/>
        <v>#REF!</v>
      </c>
      <c r="D326" t="e">
        <f t="shared" si="32"/>
        <v>#REF!</v>
      </c>
      <c r="E326" t="e">
        <f t="shared" si="33"/>
        <v>#REF!</v>
      </c>
      <c r="F326" t="e">
        <f t="shared" si="36"/>
        <v>#REF!</v>
      </c>
    </row>
    <row r="327" spans="1:6" x14ac:dyDescent="0.25">
      <c r="A327">
        <f t="shared" si="37"/>
        <v>325</v>
      </c>
      <c r="B327" s="5" t="e">
        <f t="shared" si="34"/>
        <v>#REF!</v>
      </c>
      <c r="C327" t="e">
        <f t="shared" si="35"/>
        <v>#REF!</v>
      </c>
      <c r="D327" t="e">
        <f t="shared" si="32"/>
        <v>#REF!</v>
      </c>
      <c r="E327" t="e">
        <f t="shared" si="33"/>
        <v>#REF!</v>
      </c>
      <c r="F327" t="e">
        <f t="shared" si="36"/>
        <v>#REF!</v>
      </c>
    </row>
    <row r="328" spans="1:6" x14ac:dyDescent="0.25">
      <c r="A328">
        <f t="shared" si="37"/>
        <v>326</v>
      </c>
      <c r="B328" s="5" t="e">
        <f t="shared" si="34"/>
        <v>#REF!</v>
      </c>
      <c r="C328" t="e">
        <f t="shared" si="35"/>
        <v>#REF!</v>
      </c>
      <c r="D328" t="e">
        <f t="shared" si="32"/>
        <v>#REF!</v>
      </c>
      <c r="E328" t="e">
        <f t="shared" si="33"/>
        <v>#REF!</v>
      </c>
      <c r="F328" t="e">
        <f t="shared" si="36"/>
        <v>#REF!</v>
      </c>
    </row>
    <row r="329" spans="1:6" x14ac:dyDescent="0.25">
      <c r="A329">
        <f t="shared" si="37"/>
        <v>327</v>
      </c>
      <c r="B329" s="5" t="e">
        <f t="shared" si="34"/>
        <v>#REF!</v>
      </c>
      <c r="C329" t="e">
        <f t="shared" si="35"/>
        <v>#REF!</v>
      </c>
      <c r="D329" t="e">
        <f t="shared" si="32"/>
        <v>#REF!</v>
      </c>
      <c r="E329" t="e">
        <f t="shared" si="33"/>
        <v>#REF!</v>
      </c>
      <c r="F329" t="e">
        <f t="shared" si="36"/>
        <v>#REF!</v>
      </c>
    </row>
    <row r="330" spans="1:6" x14ac:dyDescent="0.25">
      <c r="A330">
        <f t="shared" si="37"/>
        <v>328</v>
      </c>
      <c r="B330" s="5" t="e">
        <f t="shared" si="34"/>
        <v>#REF!</v>
      </c>
      <c r="C330" t="e">
        <f t="shared" si="35"/>
        <v>#REF!</v>
      </c>
      <c r="D330" t="e">
        <f t="shared" si="32"/>
        <v>#REF!</v>
      </c>
      <c r="E330" t="e">
        <f t="shared" si="33"/>
        <v>#REF!</v>
      </c>
      <c r="F330" t="e">
        <f t="shared" si="36"/>
        <v>#REF!</v>
      </c>
    </row>
    <row r="331" spans="1:6" x14ac:dyDescent="0.25">
      <c r="A331">
        <f t="shared" si="37"/>
        <v>329</v>
      </c>
      <c r="B331" s="5" t="e">
        <f t="shared" si="34"/>
        <v>#REF!</v>
      </c>
      <c r="C331" t="e">
        <f t="shared" si="35"/>
        <v>#REF!</v>
      </c>
      <c r="D331" t="e">
        <f t="shared" si="32"/>
        <v>#REF!</v>
      </c>
      <c r="E331" t="e">
        <f t="shared" si="33"/>
        <v>#REF!</v>
      </c>
      <c r="F331" t="e">
        <f t="shared" si="36"/>
        <v>#REF!</v>
      </c>
    </row>
    <row r="332" spans="1:6" x14ac:dyDescent="0.25">
      <c r="A332">
        <f t="shared" si="37"/>
        <v>330</v>
      </c>
      <c r="B332" s="5" t="e">
        <f t="shared" si="34"/>
        <v>#REF!</v>
      </c>
      <c r="C332" t="e">
        <f t="shared" si="35"/>
        <v>#REF!</v>
      </c>
      <c r="D332" t="e">
        <f t="shared" si="32"/>
        <v>#REF!</v>
      </c>
      <c r="E332" t="e">
        <f t="shared" si="33"/>
        <v>#REF!</v>
      </c>
      <c r="F332" t="e">
        <f t="shared" si="36"/>
        <v>#REF!</v>
      </c>
    </row>
    <row r="333" spans="1:6" x14ac:dyDescent="0.25">
      <c r="A333">
        <f t="shared" si="37"/>
        <v>331</v>
      </c>
      <c r="B333" s="5" t="e">
        <f t="shared" si="34"/>
        <v>#REF!</v>
      </c>
      <c r="C333" t="e">
        <f t="shared" si="35"/>
        <v>#REF!</v>
      </c>
      <c r="D333" t="e">
        <f t="shared" si="32"/>
        <v>#REF!</v>
      </c>
      <c r="E333" t="e">
        <f t="shared" si="33"/>
        <v>#REF!</v>
      </c>
      <c r="F333" t="e">
        <f t="shared" si="36"/>
        <v>#REF!</v>
      </c>
    </row>
    <row r="334" spans="1:6" x14ac:dyDescent="0.25">
      <c r="A334">
        <f t="shared" si="37"/>
        <v>332</v>
      </c>
      <c r="B334" s="5" t="e">
        <f t="shared" si="34"/>
        <v>#REF!</v>
      </c>
      <c r="C334" t="e">
        <f t="shared" si="35"/>
        <v>#REF!</v>
      </c>
      <c r="D334" t="e">
        <f t="shared" si="32"/>
        <v>#REF!</v>
      </c>
      <c r="E334" t="e">
        <f t="shared" si="33"/>
        <v>#REF!</v>
      </c>
      <c r="F334" t="e">
        <f t="shared" si="36"/>
        <v>#REF!</v>
      </c>
    </row>
    <row r="335" spans="1:6" x14ac:dyDescent="0.25">
      <c r="A335">
        <f t="shared" si="37"/>
        <v>333</v>
      </c>
      <c r="B335" s="5" t="e">
        <f t="shared" si="34"/>
        <v>#REF!</v>
      </c>
      <c r="C335" t="e">
        <f t="shared" si="35"/>
        <v>#REF!</v>
      </c>
      <c r="D335" t="e">
        <f t="shared" si="32"/>
        <v>#REF!</v>
      </c>
      <c r="E335" t="e">
        <f t="shared" si="33"/>
        <v>#REF!</v>
      </c>
      <c r="F335" t="e">
        <f t="shared" si="36"/>
        <v>#REF!</v>
      </c>
    </row>
    <row r="336" spans="1:6" x14ac:dyDescent="0.25">
      <c r="A336">
        <f t="shared" si="37"/>
        <v>334</v>
      </c>
      <c r="B336" s="5" t="e">
        <f t="shared" si="34"/>
        <v>#REF!</v>
      </c>
      <c r="C336" t="e">
        <f t="shared" si="35"/>
        <v>#REF!</v>
      </c>
      <c r="D336" t="e">
        <f t="shared" si="32"/>
        <v>#REF!</v>
      </c>
      <c r="E336" t="e">
        <f t="shared" si="33"/>
        <v>#REF!</v>
      </c>
      <c r="F336" t="e">
        <f t="shared" si="36"/>
        <v>#REF!</v>
      </c>
    </row>
    <row r="337" spans="1:6" x14ac:dyDescent="0.25">
      <c r="A337">
        <f t="shared" si="37"/>
        <v>335</v>
      </c>
      <c r="B337" s="5" t="e">
        <f t="shared" si="34"/>
        <v>#REF!</v>
      </c>
      <c r="C337" t="e">
        <f t="shared" si="35"/>
        <v>#REF!</v>
      </c>
      <c r="D337" t="e">
        <f t="shared" si="32"/>
        <v>#REF!</v>
      </c>
      <c r="E337" t="e">
        <f t="shared" si="33"/>
        <v>#REF!</v>
      </c>
      <c r="F337" t="e">
        <f t="shared" si="36"/>
        <v>#REF!</v>
      </c>
    </row>
    <row r="338" spans="1:6" x14ac:dyDescent="0.25">
      <c r="A338">
        <f t="shared" si="37"/>
        <v>336</v>
      </c>
      <c r="B338" s="5" t="e">
        <f t="shared" si="34"/>
        <v>#REF!</v>
      </c>
      <c r="C338" t="e">
        <f t="shared" si="35"/>
        <v>#REF!</v>
      </c>
      <c r="D338" t="e">
        <f t="shared" si="32"/>
        <v>#REF!</v>
      </c>
      <c r="E338" t="e">
        <f t="shared" si="33"/>
        <v>#REF!</v>
      </c>
      <c r="F338" t="e">
        <f t="shared" si="36"/>
        <v>#REF!</v>
      </c>
    </row>
    <row r="339" spans="1:6" x14ac:dyDescent="0.25">
      <c r="A339">
        <f t="shared" si="37"/>
        <v>337</v>
      </c>
      <c r="B339" s="5" t="e">
        <f t="shared" si="34"/>
        <v>#REF!</v>
      </c>
      <c r="C339" t="e">
        <f t="shared" si="35"/>
        <v>#REF!</v>
      </c>
      <c r="D339" t="e">
        <f t="shared" si="32"/>
        <v>#REF!</v>
      </c>
      <c r="E339" t="e">
        <f t="shared" si="33"/>
        <v>#REF!</v>
      </c>
      <c r="F339" t="e">
        <f t="shared" si="36"/>
        <v>#REF!</v>
      </c>
    </row>
    <row r="340" spans="1:6" x14ac:dyDescent="0.25">
      <c r="A340">
        <f t="shared" si="37"/>
        <v>338</v>
      </c>
      <c r="B340" s="5" t="e">
        <f t="shared" si="34"/>
        <v>#REF!</v>
      </c>
      <c r="C340" t="e">
        <f t="shared" si="35"/>
        <v>#REF!</v>
      </c>
      <c r="D340" t="e">
        <f t="shared" si="32"/>
        <v>#REF!</v>
      </c>
      <c r="E340" t="e">
        <f t="shared" si="33"/>
        <v>#REF!</v>
      </c>
      <c r="F340" t="e">
        <f t="shared" si="36"/>
        <v>#REF!</v>
      </c>
    </row>
    <row r="341" spans="1:6" x14ac:dyDescent="0.25">
      <c r="A341">
        <f t="shared" si="37"/>
        <v>339</v>
      </c>
      <c r="B341" s="5" t="e">
        <f t="shared" si="34"/>
        <v>#REF!</v>
      </c>
      <c r="C341" t="e">
        <f t="shared" si="35"/>
        <v>#REF!</v>
      </c>
      <c r="D341" t="e">
        <f t="shared" si="32"/>
        <v>#REF!</v>
      </c>
      <c r="E341" t="e">
        <f t="shared" si="33"/>
        <v>#REF!</v>
      </c>
      <c r="F341" t="e">
        <f t="shared" si="36"/>
        <v>#REF!</v>
      </c>
    </row>
    <row r="342" spans="1:6" x14ac:dyDescent="0.25">
      <c r="A342">
        <f t="shared" si="37"/>
        <v>340</v>
      </c>
      <c r="B342" s="5" t="e">
        <f t="shared" si="34"/>
        <v>#REF!</v>
      </c>
      <c r="C342" t="e">
        <f t="shared" si="35"/>
        <v>#REF!</v>
      </c>
      <c r="D342" t="e">
        <f t="shared" si="32"/>
        <v>#REF!</v>
      </c>
      <c r="E342" t="e">
        <f t="shared" si="33"/>
        <v>#REF!</v>
      </c>
      <c r="F342" t="e">
        <f t="shared" si="36"/>
        <v>#REF!</v>
      </c>
    </row>
    <row r="343" spans="1:6" x14ac:dyDescent="0.25">
      <c r="A343">
        <f t="shared" si="37"/>
        <v>341</v>
      </c>
      <c r="B343" s="5" t="e">
        <f t="shared" si="34"/>
        <v>#REF!</v>
      </c>
      <c r="C343" t="e">
        <f t="shared" si="35"/>
        <v>#REF!</v>
      </c>
      <c r="D343" t="e">
        <f t="shared" si="32"/>
        <v>#REF!</v>
      </c>
      <c r="E343" t="e">
        <f t="shared" si="33"/>
        <v>#REF!</v>
      </c>
      <c r="F343" t="e">
        <f t="shared" si="36"/>
        <v>#REF!</v>
      </c>
    </row>
    <row r="344" spans="1:6" x14ac:dyDescent="0.25">
      <c r="A344">
        <f t="shared" si="37"/>
        <v>342</v>
      </c>
      <c r="B344" s="5" t="e">
        <f t="shared" si="34"/>
        <v>#REF!</v>
      </c>
      <c r="C344" t="e">
        <f t="shared" si="35"/>
        <v>#REF!</v>
      </c>
      <c r="D344" t="e">
        <f t="shared" si="32"/>
        <v>#REF!</v>
      </c>
      <c r="E344" t="e">
        <f t="shared" si="33"/>
        <v>#REF!</v>
      </c>
      <c r="F344" t="e">
        <f t="shared" si="36"/>
        <v>#REF!</v>
      </c>
    </row>
    <row r="345" spans="1:6" x14ac:dyDescent="0.25">
      <c r="A345">
        <f t="shared" si="37"/>
        <v>343</v>
      </c>
      <c r="B345" s="5" t="e">
        <f t="shared" si="34"/>
        <v>#REF!</v>
      </c>
      <c r="C345" t="e">
        <f t="shared" si="35"/>
        <v>#REF!</v>
      </c>
      <c r="D345" t="e">
        <f t="shared" si="32"/>
        <v>#REF!</v>
      </c>
      <c r="E345" t="e">
        <f t="shared" si="33"/>
        <v>#REF!</v>
      </c>
      <c r="F345" t="e">
        <f t="shared" si="36"/>
        <v>#REF!</v>
      </c>
    </row>
    <row r="346" spans="1:6" x14ac:dyDescent="0.25">
      <c r="A346">
        <f t="shared" si="37"/>
        <v>344</v>
      </c>
      <c r="B346" s="5" t="e">
        <f t="shared" si="34"/>
        <v>#REF!</v>
      </c>
      <c r="C346" t="e">
        <f t="shared" si="35"/>
        <v>#REF!</v>
      </c>
      <c r="D346" t="e">
        <f t="shared" si="32"/>
        <v>#REF!</v>
      </c>
      <c r="E346" t="e">
        <f t="shared" si="33"/>
        <v>#REF!</v>
      </c>
      <c r="F346" t="e">
        <f t="shared" si="36"/>
        <v>#REF!</v>
      </c>
    </row>
    <row r="347" spans="1:6" x14ac:dyDescent="0.25">
      <c r="A347">
        <f t="shared" si="37"/>
        <v>345</v>
      </c>
      <c r="B347" s="5" t="e">
        <f t="shared" si="34"/>
        <v>#REF!</v>
      </c>
      <c r="C347" t="e">
        <f t="shared" si="35"/>
        <v>#REF!</v>
      </c>
      <c r="D347" t="e">
        <f t="shared" si="32"/>
        <v>#REF!</v>
      </c>
      <c r="E347" t="e">
        <f t="shared" si="33"/>
        <v>#REF!</v>
      </c>
      <c r="F347" t="e">
        <f t="shared" si="36"/>
        <v>#REF!</v>
      </c>
    </row>
    <row r="348" spans="1:6" x14ac:dyDescent="0.25">
      <c r="A348">
        <f t="shared" si="37"/>
        <v>346</v>
      </c>
      <c r="B348" s="5" t="e">
        <f t="shared" si="34"/>
        <v>#REF!</v>
      </c>
      <c r="C348" t="e">
        <f t="shared" si="35"/>
        <v>#REF!</v>
      </c>
      <c r="D348" t="e">
        <f t="shared" si="32"/>
        <v>#REF!</v>
      </c>
      <c r="E348" t="e">
        <f t="shared" si="33"/>
        <v>#REF!</v>
      </c>
      <c r="F348" t="e">
        <f t="shared" si="36"/>
        <v>#REF!</v>
      </c>
    </row>
    <row r="349" spans="1:6" x14ac:dyDescent="0.25">
      <c r="A349">
        <f t="shared" si="37"/>
        <v>347</v>
      </c>
      <c r="B349" s="5" t="e">
        <f t="shared" si="34"/>
        <v>#REF!</v>
      </c>
      <c r="C349" t="e">
        <f t="shared" si="35"/>
        <v>#REF!</v>
      </c>
      <c r="D349" t="e">
        <f t="shared" si="32"/>
        <v>#REF!</v>
      </c>
      <c r="E349" t="e">
        <f t="shared" si="33"/>
        <v>#REF!</v>
      </c>
      <c r="F349" t="e">
        <f t="shared" si="36"/>
        <v>#REF!</v>
      </c>
    </row>
    <row r="350" spans="1:6" x14ac:dyDescent="0.25">
      <c r="A350">
        <f t="shared" si="37"/>
        <v>348</v>
      </c>
      <c r="B350" s="5" t="e">
        <f t="shared" si="34"/>
        <v>#REF!</v>
      </c>
      <c r="C350" t="e">
        <f t="shared" si="35"/>
        <v>#REF!</v>
      </c>
      <c r="D350" t="e">
        <f t="shared" si="32"/>
        <v>#REF!</v>
      </c>
      <c r="E350" t="e">
        <f t="shared" si="33"/>
        <v>#REF!</v>
      </c>
      <c r="F350" t="e">
        <f t="shared" si="36"/>
        <v>#REF!</v>
      </c>
    </row>
    <row r="351" spans="1:6" x14ac:dyDescent="0.25">
      <c r="A351">
        <f t="shared" si="37"/>
        <v>349</v>
      </c>
      <c r="B351" s="5" t="e">
        <f t="shared" si="34"/>
        <v>#REF!</v>
      </c>
      <c r="C351" t="e">
        <f t="shared" si="35"/>
        <v>#REF!</v>
      </c>
      <c r="D351" t="e">
        <f t="shared" si="32"/>
        <v>#REF!</v>
      </c>
      <c r="E351" t="e">
        <f t="shared" si="33"/>
        <v>#REF!</v>
      </c>
      <c r="F351" t="e">
        <f t="shared" si="36"/>
        <v>#REF!</v>
      </c>
    </row>
    <row r="352" spans="1:6" x14ac:dyDescent="0.25">
      <c r="A352">
        <f t="shared" si="37"/>
        <v>350</v>
      </c>
      <c r="B352" s="5" t="e">
        <f t="shared" si="34"/>
        <v>#REF!</v>
      </c>
      <c r="C352" t="e">
        <f t="shared" si="35"/>
        <v>#REF!</v>
      </c>
      <c r="D352" t="e">
        <f t="shared" si="32"/>
        <v>#REF!</v>
      </c>
      <c r="E352" t="e">
        <f t="shared" si="33"/>
        <v>#REF!</v>
      </c>
      <c r="F352" t="e">
        <f t="shared" si="36"/>
        <v>#REF!</v>
      </c>
    </row>
    <row r="353" spans="1:6" x14ac:dyDescent="0.25">
      <c r="A353">
        <f t="shared" si="37"/>
        <v>351</v>
      </c>
      <c r="B353" s="5" t="e">
        <f t="shared" si="34"/>
        <v>#REF!</v>
      </c>
      <c r="C353" t="e">
        <f t="shared" si="35"/>
        <v>#REF!</v>
      </c>
      <c r="D353" t="e">
        <f t="shared" si="32"/>
        <v>#REF!</v>
      </c>
      <c r="E353" t="e">
        <f t="shared" si="33"/>
        <v>#REF!</v>
      </c>
      <c r="F353" t="e">
        <f t="shared" si="36"/>
        <v>#REF!</v>
      </c>
    </row>
    <row r="354" spans="1:6" x14ac:dyDescent="0.25">
      <c r="A354">
        <f t="shared" si="37"/>
        <v>352</v>
      </c>
      <c r="B354" s="5" t="e">
        <f t="shared" si="34"/>
        <v>#REF!</v>
      </c>
      <c r="C354" t="e">
        <f t="shared" si="35"/>
        <v>#REF!</v>
      </c>
      <c r="D354" t="e">
        <f t="shared" si="32"/>
        <v>#REF!</v>
      </c>
      <c r="E354" t="e">
        <f t="shared" si="33"/>
        <v>#REF!</v>
      </c>
      <c r="F354" t="e">
        <f t="shared" si="36"/>
        <v>#REF!</v>
      </c>
    </row>
    <row r="355" spans="1:6" x14ac:dyDescent="0.25">
      <c r="A355">
        <f t="shared" si="37"/>
        <v>353</v>
      </c>
      <c r="B355" s="5" t="e">
        <f t="shared" si="34"/>
        <v>#REF!</v>
      </c>
      <c r="C355" t="e">
        <f t="shared" si="35"/>
        <v>#REF!</v>
      </c>
      <c r="D355" t="e">
        <f t="shared" si="32"/>
        <v>#REF!</v>
      </c>
      <c r="E355" t="e">
        <f t="shared" si="33"/>
        <v>#REF!</v>
      </c>
      <c r="F355" t="e">
        <f t="shared" si="36"/>
        <v>#REF!</v>
      </c>
    </row>
    <row r="356" spans="1:6" x14ac:dyDescent="0.25">
      <c r="A356">
        <f t="shared" si="37"/>
        <v>354</v>
      </c>
      <c r="B356" s="5" t="e">
        <f t="shared" si="34"/>
        <v>#REF!</v>
      </c>
      <c r="C356" t="e">
        <f t="shared" si="35"/>
        <v>#REF!</v>
      </c>
      <c r="D356" t="e">
        <f t="shared" si="32"/>
        <v>#REF!</v>
      </c>
      <c r="E356" t="e">
        <f t="shared" si="33"/>
        <v>#REF!</v>
      </c>
      <c r="F356" t="e">
        <f t="shared" si="36"/>
        <v>#REF!</v>
      </c>
    </row>
    <row r="357" spans="1:6" x14ac:dyDescent="0.25">
      <c r="A357">
        <f t="shared" si="37"/>
        <v>355</v>
      </c>
      <c r="B357" s="5" t="e">
        <f t="shared" si="34"/>
        <v>#REF!</v>
      </c>
      <c r="C357" t="e">
        <f t="shared" si="35"/>
        <v>#REF!</v>
      </c>
      <c r="D357" t="e">
        <f t="shared" si="32"/>
        <v>#REF!</v>
      </c>
      <c r="E357" t="e">
        <f t="shared" si="33"/>
        <v>#REF!</v>
      </c>
      <c r="F357" t="e">
        <f t="shared" si="36"/>
        <v>#REF!</v>
      </c>
    </row>
    <row r="358" spans="1:6" x14ac:dyDescent="0.25">
      <c r="A358">
        <f t="shared" si="37"/>
        <v>356</v>
      </c>
      <c r="B358" s="5" t="e">
        <f t="shared" si="34"/>
        <v>#REF!</v>
      </c>
      <c r="C358" t="e">
        <f t="shared" si="35"/>
        <v>#REF!</v>
      </c>
      <c r="D358" t="e">
        <f t="shared" si="32"/>
        <v>#REF!</v>
      </c>
      <c r="E358" t="e">
        <f t="shared" si="33"/>
        <v>#REF!</v>
      </c>
      <c r="F358" t="e">
        <f t="shared" si="36"/>
        <v>#REF!</v>
      </c>
    </row>
    <row r="359" spans="1:6" x14ac:dyDescent="0.25">
      <c r="A359">
        <f t="shared" si="37"/>
        <v>357</v>
      </c>
      <c r="B359" s="5" t="e">
        <f t="shared" si="34"/>
        <v>#REF!</v>
      </c>
      <c r="C359" t="e">
        <f t="shared" si="35"/>
        <v>#REF!</v>
      </c>
      <c r="D359" t="e">
        <f t="shared" si="32"/>
        <v>#REF!</v>
      </c>
      <c r="E359" t="e">
        <f t="shared" si="33"/>
        <v>#REF!</v>
      </c>
      <c r="F359" t="e">
        <f t="shared" si="36"/>
        <v>#REF!</v>
      </c>
    </row>
    <row r="360" spans="1:6" x14ac:dyDescent="0.25">
      <c r="A360">
        <f t="shared" si="37"/>
        <v>358</v>
      </c>
      <c r="B360" s="5" t="e">
        <f t="shared" si="34"/>
        <v>#REF!</v>
      </c>
      <c r="C360" t="e">
        <f t="shared" si="35"/>
        <v>#REF!</v>
      </c>
      <c r="D360" t="e">
        <f t="shared" si="32"/>
        <v>#REF!</v>
      </c>
      <c r="E360" t="e">
        <f t="shared" si="33"/>
        <v>#REF!</v>
      </c>
      <c r="F360" t="e">
        <f t="shared" si="36"/>
        <v>#REF!</v>
      </c>
    </row>
    <row r="361" spans="1:6" x14ac:dyDescent="0.25">
      <c r="A361">
        <f t="shared" si="37"/>
        <v>359</v>
      </c>
      <c r="B361" s="5" t="e">
        <f t="shared" si="34"/>
        <v>#REF!</v>
      </c>
      <c r="C361" t="e">
        <f t="shared" si="35"/>
        <v>#REF!</v>
      </c>
      <c r="D361" t="e">
        <f t="shared" si="32"/>
        <v>#REF!</v>
      </c>
      <c r="E361" t="e">
        <f t="shared" si="33"/>
        <v>#REF!</v>
      </c>
      <c r="F361" t="e">
        <f t="shared" si="36"/>
        <v>#REF!</v>
      </c>
    </row>
    <row r="362" spans="1:6" x14ac:dyDescent="0.25">
      <c r="A362">
        <f t="shared" si="37"/>
        <v>360</v>
      </c>
      <c r="B362" s="5" t="e">
        <f t="shared" si="34"/>
        <v>#REF!</v>
      </c>
      <c r="C362" t="e">
        <f t="shared" si="35"/>
        <v>#REF!</v>
      </c>
      <c r="D362" t="e">
        <f t="shared" si="32"/>
        <v>#REF!</v>
      </c>
      <c r="E362" t="e">
        <f t="shared" si="33"/>
        <v>#REF!</v>
      </c>
      <c r="F362" t="e">
        <f t="shared" si="36"/>
        <v>#REF!</v>
      </c>
    </row>
    <row r="363" spans="1:6" x14ac:dyDescent="0.25">
      <c r="A363">
        <f t="shared" si="37"/>
        <v>361</v>
      </c>
      <c r="B363" s="5" t="e">
        <f t="shared" si="34"/>
        <v>#REF!</v>
      </c>
      <c r="C363" t="e">
        <f t="shared" si="35"/>
        <v>#REF!</v>
      </c>
      <c r="D363" t="e">
        <f t="shared" si="32"/>
        <v>#REF!</v>
      </c>
      <c r="E363" t="e">
        <f t="shared" si="33"/>
        <v>#REF!</v>
      </c>
      <c r="F363" t="e">
        <f t="shared" si="36"/>
        <v>#REF!</v>
      </c>
    </row>
    <row r="364" spans="1:6" x14ac:dyDescent="0.25">
      <c r="A364">
        <f t="shared" si="37"/>
        <v>362</v>
      </c>
      <c r="B364" s="5" t="e">
        <f t="shared" si="34"/>
        <v>#REF!</v>
      </c>
      <c r="C364" t="e">
        <f t="shared" si="35"/>
        <v>#REF!</v>
      </c>
      <c r="D364" t="e">
        <f t="shared" si="32"/>
        <v>#REF!</v>
      </c>
      <c r="E364" t="e">
        <f t="shared" si="33"/>
        <v>#REF!</v>
      </c>
      <c r="F364" t="e">
        <f t="shared" si="36"/>
        <v>#REF!</v>
      </c>
    </row>
    <row r="365" spans="1:6" x14ac:dyDescent="0.25">
      <c r="A365">
        <f t="shared" si="37"/>
        <v>363</v>
      </c>
      <c r="B365" s="5" t="e">
        <f t="shared" si="34"/>
        <v>#REF!</v>
      </c>
      <c r="C365" t="e">
        <f t="shared" si="35"/>
        <v>#REF!</v>
      </c>
      <c r="D365" t="e">
        <f t="shared" si="32"/>
        <v>#REF!</v>
      </c>
      <c r="E365" t="e">
        <f t="shared" si="33"/>
        <v>#REF!</v>
      </c>
      <c r="F365" t="e">
        <f t="shared" si="36"/>
        <v>#REF!</v>
      </c>
    </row>
    <row r="366" spans="1:6" x14ac:dyDescent="0.25">
      <c r="A366">
        <f t="shared" si="37"/>
        <v>364</v>
      </c>
      <c r="B366" s="5" t="e">
        <f t="shared" si="34"/>
        <v>#REF!</v>
      </c>
      <c r="C366" t="e">
        <f t="shared" si="35"/>
        <v>#REF!</v>
      </c>
      <c r="D366" t="e">
        <f t="shared" si="32"/>
        <v>#REF!</v>
      </c>
      <c r="E366" t="e">
        <f t="shared" si="33"/>
        <v>#REF!</v>
      </c>
      <c r="F366" t="e">
        <f t="shared" si="36"/>
        <v>#REF!</v>
      </c>
    </row>
    <row r="367" spans="1:6" x14ac:dyDescent="0.25">
      <c r="A367">
        <f t="shared" si="37"/>
        <v>365</v>
      </c>
      <c r="B367" s="5" t="e">
        <f t="shared" si="34"/>
        <v>#REF!</v>
      </c>
      <c r="C367" t="e">
        <f t="shared" si="35"/>
        <v>#REF!</v>
      </c>
      <c r="D367" t="e">
        <f t="shared" si="32"/>
        <v>#REF!</v>
      </c>
      <c r="E367" t="e">
        <f t="shared" si="33"/>
        <v>#REF!</v>
      </c>
      <c r="F367" t="e">
        <f t="shared" si="36"/>
        <v>#REF!</v>
      </c>
    </row>
    <row r="368" spans="1:6" x14ac:dyDescent="0.25">
      <c r="A368">
        <f t="shared" si="37"/>
        <v>366</v>
      </c>
      <c r="B368" s="5" t="e">
        <f t="shared" si="34"/>
        <v>#REF!</v>
      </c>
      <c r="C368" t="e">
        <f t="shared" si="35"/>
        <v>#REF!</v>
      </c>
      <c r="D368" t="e">
        <f t="shared" si="32"/>
        <v>#REF!</v>
      </c>
      <c r="E368" t="e">
        <f t="shared" si="33"/>
        <v>#REF!</v>
      </c>
      <c r="F368" t="e">
        <f t="shared" si="36"/>
        <v>#REF!</v>
      </c>
    </row>
    <row r="369" spans="1:6" x14ac:dyDescent="0.25">
      <c r="A369">
        <f t="shared" si="37"/>
        <v>367</v>
      </c>
      <c r="B369" s="5" t="e">
        <f t="shared" si="34"/>
        <v>#REF!</v>
      </c>
      <c r="C369" t="e">
        <f t="shared" si="35"/>
        <v>#REF!</v>
      </c>
      <c r="D369" t="e">
        <f t="shared" si="32"/>
        <v>#REF!</v>
      </c>
      <c r="E369" t="e">
        <f t="shared" si="33"/>
        <v>#REF!</v>
      </c>
      <c r="F369" t="e">
        <f t="shared" si="36"/>
        <v>#REF!</v>
      </c>
    </row>
    <row r="370" spans="1:6" x14ac:dyDescent="0.25">
      <c r="A370">
        <f t="shared" si="37"/>
        <v>368</v>
      </c>
      <c r="B370" s="5" t="e">
        <f t="shared" si="34"/>
        <v>#REF!</v>
      </c>
      <c r="C370" t="e">
        <f t="shared" si="35"/>
        <v>#REF!</v>
      </c>
      <c r="D370" t="e">
        <f t="shared" si="32"/>
        <v>#REF!</v>
      </c>
      <c r="E370" t="e">
        <f t="shared" si="33"/>
        <v>#REF!</v>
      </c>
      <c r="F370" t="e">
        <f t="shared" si="36"/>
        <v>#REF!</v>
      </c>
    </row>
    <row r="371" spans="1:6" x14ac:dyDescent="0.25">
      <c r="A371">
        <f t="shared" si="37"/>
        <v>369</v>
      </c>
      <c r="B371" s="5" t="e">
        <f t="shared" si="34"/>
        <v>#REF!</v>
      </c>
      <c r="C371" t="e">
        <f t="shared" si="35"/>
        <v>#REF!</v>
      </c>
      <c r="D371" t="e">
        <f t="shared" si="32"/>
        <v>#REF!</v>
      </c>
      <c r="E371" t="e">
        <f t="shared" si="33"/>
        <v>#REF!</v>
      </c>
      <c r="F371" t="e">
        <f t="shared" si="36"/>
        <v>#REF!</v>
      </c>
    </row>
    <row r="372" spans="1:6" x14ac:dyDescent="0.25">
      <c r="A372">
        <f t="shared" si="37"/>
        <v>370</v>
      </c>
      <c r="B372" s="5" t="e">
        <f t="shared" si="34"/>
        <v>#REF!</v>
      </c>
      <c r="C372" t="e">
        <f t="shared" si="35"/>
        <v>#REF!</v>
      </c>
      <c r="D372" t="e">
        <f t="shared" si="32"/>
        <v>#REF!</v>
      </c>
      <c r="E372" t="e">
        <f t="shared" si="33"/>
        <v>#REF!</v>
      </c>
      <c r="F372" t="e">
        <f t="shared" si="36"/>
        <v>#REF!</v>
      </c>
    </row>
    <row r="373" spans="1:6" x14ac:dyDescent="0.25">
      <c r="A373">
        <f t="shared" si="37"/>
        <v>371</v>
      </c>
      <c r="B373" s="5" t="e">
        <f t="shared" si="34"/>
        <v>#REF!</v>
      </c>
      <c r="C373" t="e">
        <f t="shared" si="35"/>
        <v>#REF!</v>
      </c>
      <c r="D373" t="e">
        <f t="shared" si="32"/>
        <v>#REF!</v>
      </c>
      <c r="E373" t="e">
        <f t="shared" si="33"/>
        <v>#REF!</v>
      </c>
      <c r="F373" t="e">
        <f t="shared" si="36"/>
        <v>#REF!</v>
      </c>
    </row>
    <row r="374" spans="1:6" x14ac:dyDescent="0.25">
      <c r="A374">
        <f t="shared" si="37"/>
        <v>372</v>
      </c>
      <c r="B374" s="5" t="e">
        <f t="shared" si="34"/>
        <v>#REF!</v>
      </c>
      <c r="C374" t="e">
        <f t="shared" si="35"/>
        <v>#REF!</v>
      </c>
      <c r="D374" t="e">
        <f t="shared" si="32"/>
        <v>#REF!</v>
      </c>
      <c r="E374" t="e">
        <f t="shared" si="33"/>
        <v>#REF!</v>
      </c>
      <c r="F374" t="e">
        <f t="shared" si="36"/>
        <v>#REF!</v>
      </c>
    </row>
    <row r="375" spans="1:6" x14ac:dyDescent="0.25">
      <c r="A375">
        <f t="shared" si="37"/>
        <v>373</v>
      </c>
      <c r="B375" s="5" t="e">
        <f t="shared" si="34"/>
        <v>#REF!</v>
      </c>
      <c r="C375" t="e">
        <f t="shared" si="35"/>
        <v>#REF!</v>
      </c>
      <c r="D375" t="e">
        <f t="shared" si="32"/>
        <v>#REF!</v>
      </c>
      <c r="E375" t="e">
        <f t="shared" si="33"/>
        <v>#REF!</v>
      </c>
      <c r="F375" t="e">
        <f t="shared" si="36"/>
        <v>#REF!</v>
      </c>
    </row>
    <row r="376" spans="1:6" x14ac:dyDescent="0.25">
      <c r="A376">
        <f t="shared" si="37"/>
        <v>374</v>
      </c>
      <c r="B376" s="5" t="e">
        <f t="shared" si="34"/>
        <v>#REF!</v>
      </c>
      <c r="C376" t="e">
        <f t="shared" si="35"/>
        <v>#REF!</v>
      </c>
      <c r="D376" t="e">
        <f t="shared" si="32"/>
        <v>#REF!</v>
      </c>
      <c r="E376" t="e">
        <f t="shared" si="33"/>
        <v>#REF!</v>
      </c>
      <c r="F376" t="e">
        <f t="shared" si="36"/>
        <v>#REF!</v>
      </c>
    </row>
    <row r="377" spans="1:6" x14ac:dyDescent="0.25">
      <c r="A377">
        <f t="shared" si="37"/>
        <v>375</v>
      </c>
      <c r="B377" s="5" t="e">
        <f t="shared" si="34"/>
        <v>#REF!</v>
      </c>
      <c r="C377" t="e">
        <f t="shared" si="35"/>
        <v>#REF!</v>
      </c>
      <c r="D377" t="e">
        <f t="shared" si="32"/>
        <v>#REF!</v>
      </c>
      <c r="E377" t="e">
        <f t="shared" si="33"/>
        <v>#REF!</v>
      </c>
      <c r="F377" t="e">
        <f t="shared" si="36"/>
        <v>#REF!</v>
      </c>
    </row>
    <row r="378" spans="1:6" x14ac:dyDescent="0.25">
      <c r="A378">
        <f t="shared" si="37"/>
        <v>376</v>
      </c>
      <c r="B378" s="5" t="e">
        <f t="shared" si="34"/>
        <v>#REF!</v>
      </c>
      <c r="C378" t="e">
        <f t="shared" si="35"/>
        <v>#REF!</v>
      </c>
      <c r="D378" t="e">
        <f t="shared" si="32"/>
        <v>#REF!</v>
      </c>
      <c r="E378" t="e">
        <f t="shared" si="33"/>
        <v>#REF!</v>
      </c>
      <c r="F378" t="e">
        <f t="shared" si="36"/>
        <v>#REF!</v>
      </c>
    </row>
    <row r="379" spans="1:6" x14ac:dyDescent="0.25">
      <c r="A379">
        <f t="shared" si="37"/>
        <v>377</v>
      </c>
      <c r="B379" s="5" t="e">
        <f t="shared" si="34"/>
        <v>#REF!</v>
      </c>
      <c r="C379" t="e">
        <f t="shared" si="35"/>
        <v>#REF!</v>
      </c>
      <c r="D379" t="e">
        <f t="shared" si="32"/>
        <v>#REF!</v>
      </c>
      <c r="E379" t="e">
        <f t="shared" si="33"/>
        <v>#REF!</v>
      </c>
      <c r="F379" t="e">
        <f t="shared" si="36"/>
        <v>#REF!</v>
      </c>
    </row>
    <row r="380" spans="1:6" x14ac:dyDescent="0.25">
      <c r="A380">
        <f t="shared" si="37"/>
        <v>378</v>
      </c>
      <c r="B380" s="5" t="e">
        <f t="shared" si="34"/>
        <v>#REF!</v>
      </c>
      <c r="C380" t="e">
        <f t="shared" si="35"/>
        <v>#REF!</v>
      </c>
      <c r="D380" t="e">
        <f t="shared" si="32"/>
        <v>#REF!</v>
      </c>
      <c r="E380" t="e">
        <f t="shared" si="33"/>
        <v>#REF!</v>
      </c>
      <c r="F380" t="e">
        <f t="shared" si="36"/>
        <v>#REF!</v>
      </c>
    </row>
    <row r="381" spans="1:6" x14ac:dyDescent="0.25">
      <c r="A381">
        <f t="shared" si="37"/>
        <v>379</v>
      </c>
      <c r="B381" s="5" t="e">
        <f t="shared" si="34"/>
        <v>#REF!</v>
      </c>
      <c r="C381" t="e">
        <f t="shared" si="35"/>
        <v>#REF!</v>
      </c>
      <c r="D381" t="e">
        <f t="shared" si="32"/>
        <v>#REF!</v>
      </c>
      <c r="E381" t="e">
        <f t="shared" si="33"/>
        <v>#REF!</v>
      </c>
      <c r="F381" t="e">
        <f t="shared" si="36"/>
        <v>#REF!</v>
      </c>
    </row>
    <row r="382" spans="1:6" x14ac:dyDescent="0.25">
      <c r="A382">
        <f t="shared" si="37"/>
        <v>380</v>
      </c>
      <c r="B382" s="5" t="e">
        <f t="shared" si="34"/>
        <v>#REF!</v>
      </c>
      <c r="C382" t="e">
        <f t="shared" si="35"/>
        <v>#REF!</v>
      </c>
      <c r="D382" t="e">
        <f t="shared" si="32"/>
        <v>#REF!</v>
      </c>
      <c r="E382" t="e">
        <f t="shared" si="33"/>
        <v>#REF!</v>
      </c>
      <c r="F382" t="e">
        <f t="shared" si="36"/>
        <v>#REF!</v>
      </c>
    </row>
    <row r="383" spans="1:6" x14ac:dyDescent="0.25">
      <c r="A383">
        <f t="shared" si="37"/>
        <v>381</v>
      </c>
      <c r="B383" s="5" t="e">
        <f t="shared" si="34"/>
        <v>#REF!</v>
      </c>
      <c r="C383" t="e">
        <f t="shared" si="35"/>
        <v>#REF!</v>
      </c>
      <c r="D383" t="e">
        <f t="shared" si="32"/>
        <v>#REF!</v>
      </c>
      <c r="E383" t="e">
        <f t="shared" si="33"/>
        <v>#REF!</v>
      </c>
      <c r="F383" t="e">
        <f t="shared" si="36"/>
        <v>#REF!</v>
      </c>
    </row>
    <row r="384" spans="1:6" x14ac:dyDescent="0.25">
      <c r="A384">
        <f t="shared" si="37"/>
        <v>382</v>
      </c>
      <c r="B384" s="5" t="e">
        <f t="shared" si="34"/>
        <v>#REF!</v>
      </c>
      <c r="C384" t="e">
        <f t="shared" si="35"/>
        <v>#REF!</v>
      </c>
      <c r="D384" t="e">
        <f t="shared" si="32"/>
        <v>#REF!</v>
      </c>
      <c r="E384" t="e">
        <f t="shared" si="33"/>
        <v>#REF!</v>
      </c>
      <c r="F384" t="e">
        <f t="shared" si="36"/>
        <v>#REF!</v>
      </c>
    </row>
    <row r="385" spans="1:6" x14ac:dyDescent="0.25">
      <c r="A385">
        <f t="shared" si="37"/>
        <v>383</v>
      </c>
      <c r="B385" s="5" t="e">
        <f t="shared" si="34"/>
        <v>#REF!</v>
      </c>
      <c r="C385" t="e">
        <f t="shared" si="35"/>
        <v>#REF!</v>
      </c>
      <c r="D385" t="e">
        <f t="shared" si="32"/>
        <v>#REF!</v>
      </c>
      <c r="E385" t="e">
        <f t="shared" si="33"/>
        <v>#REF!</v>
      </c>
      <c r="F385" t="e">
        <f t="shared" si="36"/>
        <v>#REF!</v>
      </c>
    </row>
    <row r="386" spans="1:6" x14ac:dyDescent="0.25">
      <c r="A386">
        <f t="shared" si="37"/>
        <v>384</v>
      </c>
      <c r="B386" s="5" t="e">
        <f t="shared" si="34"/>
        <v>#REF!</v>
      </c>
      <c r="C386" t="e">
        <f t="shared" si="35"/>
        <v>#REF!</v>
      </c>
      <c r="D386" t="e">
        <f t="shared" si="32"/>
        <v>#REF!</v>
      </c>
      <c r="E386" t="e">
        <f t="shared" si="33"/>
        <v>#REF!</v>
      </c>
      <c r="F386" t="e">
        <f t="shared" si="36"/>
        <v>#REF!</v>
      </c>
    </row>
    <row r="387" spans="1:6" x14ac:dyDescent="0.25">
      <c r="A387">
        <f t="shared" si="37"/>
        <v>385</v>
      </c>
      <c r="B387" s="5" t="e">
        <f t="shared" si="34"/>
        <v>#REF!</v>
      </c>
      <c r="C387" t="e">
        <f t="shared" si="35"/>
        <v>#REF!</v>
      </c>
      <c r="D387" t="e">
        <f t="shared" ref="D387:D423" si="38">YEAR(B387)</f>
        <v>#REF!</v>
      </c>
      <c r="E387" t="e">
        <f t="shared" ref="E387:E423" si="39">VLOOKUP(D387,$J$2:$K$78,2,FALSE)</f>
        <v>#REF!</v>
      </c>
      <c r="F387" t="e">
        <f t="shared" si="36"/>
        <v>#REF!</v>
      </c>
    </row>
    <row r="388" spans="1:6" x14ac:dyDescent="0.25">
      <c r="A388">
        <f t="shared" si="37"/>
        <v>386</v>
      </c>
      <c r="B388" s="5" t="e">
        <f t="shared" ref="B388:B423" si="40">EOMONTH($B$2,A388)</f>
        <v>#REF!</v>
      </c>
      <c r="C388" t="e">
        <f t="shared" ref="C388:C423" si="41">B388-B387</f>
        <v>#REF!</v>
      </c>
      <c r="D388" t="e">
        <f t="shared" si="38"/>
        <v>#REF!</v>
      </c>
      <c r="E388" t="e">
        <f t="shared" si="39"/>
        <v>#REF!</v>
      </c>
      <c r="F388" t="e">
        <f t="shared" ref="F388:F423" si="42">C388/E388</f>
        <v>#REF!</v>
      </c>
    </row>
    <row r="389" spans="1:6" x14ac:dyDescent="0.25">
      <c r="A389">
        <f t="shared" ref="A389:A423" si="43">A388+1</f>
        <v>387</v>
      </c>
      <c r="B389" s="5" t="e">
        <f t="shared" si="40"/>
        <v>#REF!</v>
      </c>
      <c r="C389" t="e">
        <f t="shared" si="41"/>
        <v>#REF!</v>
      </c>
      <c r="D389" t="e">
        <f t="shared" si="38"/>
        <v>#REF!</v>
      </c>
      <c r="E389" t="e">
        <f t="shared" si="39"/>
        <v>#REF!</v>
      </c>
      <c r="F389" t="e">
        <f t="shared" si="42"/>
        <v>#REF!</v>
      </c>
    </row>
    <row r="390" spans="1:6" x14ac:dyDescent="0.25">
      <c r="A390">
        <f t="shared" si="43"/>
        <v>388</v>
      </c>
      <c r="B390" s="5" t="e">
        <f t="shared" si="40"/>
        <v>#REF!</v>
      </c>
      <c r="C390" t="e">
        <f t="shared" si="41"/>
        <v>#REF!</v>
      </c>
      <c r="D390" t="e">
        <f t="shared" si="38"/>
        <v>#REF!</v>
      </c>
      <c r="E390" t="e">
        <f t="shared" si="39"/>
        <v>#REF!</v>
      </c>
      <c r="F390" t="e">
        <f t="shared" si="42"/>
        <v>#REF!</v>
      </c>
    </row>
    <row r="391" spans="1:6" x14ac:dyDescent="0.25">
      <c r="A391">
        <f t="shared" si="43"/>
        <v>389</v>
      </c>
      <c r="B391" s="5" t="e">
        <f t="shared" si="40"/>
        <v>#REF!</v>
      </c>
      <c r="C391" t="e">
        <f t="shared" si="41"/>
        <v>#REF!</v>
      </c>
      <c r="D391" t="e">
        <f t="shared" si="38"/>
        <v>#REF!</v>
      </c>
      <c r="E391" t="e">
        <f t="shared" si="39"/>
        <v>#REF!</v>
      </c>
      <c r="F391" t="e">
        <f t="shared" si="42"/>
        <v>#REF!</v>
      </c>
    </row>
    <row r="392" spans="1:6" x14ac:dyDescent="0.25">
      <c r="A392">
        <f t="shared" si="43"/>
        <v>390</v>
      </c>
      <c r="B392" s="5" t="e">
        <f t="shared" si="40"/>
        <v>#REF!</v>
      </c>
      <c r="C392" t="e">
        <f t="shared" si="41"/>
        <v>#REF!</v>
      </c>
      <c r="D392" t="e">
        <f t="shared" si="38"/>
        <v>#REF!</v>
      </c>
      <c r="E392" t="e">
        <f t="shared" si="39"/>
        <v>#REF!</v>
      </c>
      <c r="F392" t="e">
        <f t="shared" si="42"/>
        <v>#REF!</v>
      </c>
    </row>
    <row r="393" spans="1:6" x14ac:dyDescent="0.25">
      <c r="A393">
        <f t="shared" si="43"/>
        <v>391</v>
      </c>
      <c r="B393" s="5" t="e">
        <f t="shared" si="40"/>
        <v>#REF!</v>
      </c>
      <c r="C393" t="e">
        <f t="shared" si="41"/>
        <v>#REF!</v>
      </c>
      <c r="D393" t="e">
        <f t="shared" si="38"/>
        <v>#REF!</v>
      </c>
      <c r="E393" t="e">
        <f t="shared" si="39"/>
        <v>#REF!</v>
      </c>
      <c r="F393" t="e">
        <f t="shared" si="42"/>
        <v>#REF!</v>
      </c>
    </row>
    <row r="394" spans="1:6" x14ac:dyDescent="0.25">
      <c r="A394">
        <f t="shared" si="43"/>
        <v>392</v>
      </c>
      <c r="B394" s="5" t="e">
        <f t="shared" si="40"/>
        <v>#REF!</v>
      </c>
      <c r="C394" t="e">
        <f t="shared" si="41"/>
        <v>#REF!</v>
      </c>
      <c r="D394" t="e">
        <f t="shared" si="38"/>
        <v>#REF!</v>
      </c>
      <c r="E394" t="e">
        <f t="shared" si="39"/>
        <v>#REF!</v>
      </c>
      <c r="F394" t="e">
        <f t="shared" si="42"/>
        <v>#REF!</v>
      </c>
    </row>
    <row r="395" spans="1:6" x14ac:dyDescent="0.25">
      <c r="A395">
        <f t="shared" si="43"/>
        <v>393</v>
      </c>
      <c r="B395" s="5" t="e">
        <f t="shared" si="40"/>
        <v>#REF!</v>
      </c>
      <c r="C395" t="e">
        <f t="shared" si="41"/>
        <v>#REF!</v>
      </c>
      <c r="D395" t="e">
        <f t="shared" si="38"/>
        <v>#REF!</v>
      </c>
      <c r="E395" t="e">
        <f t="shared" si="39"/>
        <v>#REF!</v>
      </c>
      <c r="F395" t="e">
        <f t="shared" si="42"/>
        <v>#REF!</v>
      </c>
    </row>
    <row r="396" spans="1:6" x14ac:dyDescent="0.25">
      <c r="A396">
        <f t="shared" si="43"/>
        <v>394</v>
      </c>
      <c r="B396" s="5" t="e">
        <f t="shared" si="40"/>
        <v>#REF!</v>
      </c>
      <c r="C396" t="e">
        <f t="shared" si="41"/>
        <v>#REF!</v>
      </c>
      <c r="D396" t="e">
        <f t="shared" si="38"/>
        <v>#REF!</v>
      </c>
      <c r="E396" t="e">
        <f t="shared" si="39"/>
        <v>#REF!</v>
      </c>
      <c r="F396" t="e">
        <f t="shared" si="42"/>
        <v>#REF!</v>
      </c>
    </row>
    <row r="397" spans="1:6" x14ac:dyDescent="0.25">
      <c r="A397">
        <f t="shared" si="43"/>
        <v>395</v>
      </c>
      <c r="B397" s="5" t="e">
        <f t="shared" si="40"/>
        <v>#REF!</v>
      </c>
      <c r="C397" t="e">
        <f t="shared" si="41"/>
        <v>#REF!</v>
      </c>
      <c r="D397" t="e">
        <f t="shared" si="38"/>
        <v>#REF!</v>
      </c>
      <c r="E397" t="e">
        <f t="shared" si="39"/>
        <v>#REF!</v>
      </c>
      <c r="F397" t="e">
        <f t="shared" si="42"/>
        <v>#REF!</v>
      </c>
    </row>
    <row r="398" spans="1:6" x14ac:dyDescent="0.25">
      <c r="A398">
        <f t="shared" si="43"/>
        <v>396</v>
      </c>
      <c r="B398" s="5" t="e">
        <f t="shared" si="40"/>
        <v>#REF!</v>
      </c>
      <c r="C398" t="e">
        <f t="shared" si="41"/>
        <v>#REF!</v>
      </c>
      <c r="D398" t="e">
        <f t="shared" si="38"/>
        <v>#REF!</v>
      </c>
      <c r="E398" t="e">
        <f t="shared" si="39"/>
        <v>#REF!</v>
      </c>
      <c r="F398" t="e">
        <f t="shared" si="42"/>
        <v>#REF!</v>
      </c>
    </row>
    <row r="399" spans="1:6" x14ac:dyDescent="0.25">
      <c r="A399">
        <f t="shared" si="43"/>
        <v>397</v>
      </c>
      <c r="B399" s="5" t="e">
        <f t="shared" si="40"/>
        <v>#REF!</v>
      </c>
      <c r="C399" t="e">
        <f t="shared" si="41"/>
        <v>#REF!</v>
      </c>
      <c r="D399" t="e">
        <f t="shared" si="38"/>
        <v>#REF!</v>
      </c>
      <c r="E399" t="e">
        <f t="shared" si="39"/>
        <v>#REF!</v>
      </c>
      <c r="F399" t="e">
        <f t="shared" si="42"/>
        <v>#REF!</v>
      </c>
    </row>
    <row r="400" spans="1:6" x14ac:dyDescent="0.25">
      <c r="A400">
        <f t="shared" si="43"/>
        <v>398</v>
      </c>
      <c r="B400" s="5" t="e">
        <f t="shared" si="40"/>
        <v>#REF!</v>
      </c>
      <c r="C400" t="e">
        <f t="shared" si="41"/>
        <v>#REF!</v>
      </c>
      <c r="D400" t="e">
        <f t="shared" si="38"/>
        <v>#REF!</v>
      </c>
      <c r="E400" t="e">
        <f t="shared" si="39"/>
        <v>#REF!</v>
      </c>
      <c r="F400" t="e">
        <f t="shared" si="42"/>
        <v>#REF!</v>
      </c>
    </row>
    <row r="401" spans="1:6" x14ac:dyDescent="0.25">
      <c r="A401">
        <f t="shared" si="43"/>
        <v>399</v>
      </c>
      <c r="B401" s="5" t="e">
        <f t="shared" si="40"/>
        <v>#REF!</v>
      </c>
      <c r="C401" t="e">
        <f t="shared" si="41"/>
        <v>#REF!</v>
      </c>
      <c r="D401" t="e">
        <f t="shared" si="38"/>
        <v>#REF!</v>
      </c>
      <c r="E401" t="e">
        <f t="shared" si="39"/>
        <v>#REF!</v>
      </c>
      <c r="F401" t="e">
        <f t="shared" si="42"/>
        <v>#REF!</v>
      </c>
    </row>
    <row r="402" spans="1:6" x14ac:dyDescent="0.25">
      <c r="A402">
        <f t="shared" si="43"/>
        <v>400</v>
      </c>
      <c r="B402" s="5" t="e">
        <f t="shared" si="40"/>
        <v>#REF!</v>
      </c>
      <c r="C402" t="e">
        <f t="shared" si="41"/>
        <v>#REF!</v>
      </c>
      <c r="D402" t="e">
        <f t="shared" si="38"/>
        <v>#REF!</v>
      </c>
      <c r="E402" t="e">
        <f t="shared" si="39"/>
        <v>#REF!</v>
      </c>
      <c r="F402" t="e">
        <f t="shared" si="42"/>
        <v>#REF!</v>
      </c>
    </row>
    <row r="403" spans="1:6" x14ac:dyDescent="0.25">
      <c r="A403">
        <f t="shared" si="43"/>
        <v>401</v>
      </c>
      <c r="B403" s="5" t="e">
        <f t="shared" si="40"/>
        <v>#REF!</v>
      </c>
      <c r="C403" t="e">
        <f t="shared" si="41"/>
        <v>#REF!</v>
      </c>
      <c r="D403" t="e">
        <f t="shared" si="38"/>
        <v>#REF!</v>
      </c>
      <c r="E403" t="e">
        <f t="shared" si="39"/>
        <v>#REF!</v>
      </c>
      <c r="F403" t="e">
        <f t="shared" si="42"/>
        <v>#REF!</v>
      </c>
    </row>
    <row r="404" spans="1:6" x14ac:dyDescent="0.25">
      <c r="A404">
        <f t="shared" si="43"/>
        <v>402</v>
      </c>
      <c r="B404" s="5" t="e">
        <f t="shared" si="40"/>
        <v>#REF!</v>
      </c>
      <c r="C404" t="e">
        <f t="shared" si="41"/>
        <v>#REF!</v>
      </c>
      <c r="D404" t="e">
        <f t="shared" si="38"/>
        <v>#REF!</v>
      </c>
      <c r="E404" t="e">
        <f t="shared" si="39"/>
        <v>#REF!</v>
      </c>
      <c r="F404" t="e">
        <f t="shared" si="42"/>
        <v>#REF!</v>
      </c>
    </row>
    <row r="405" spans="1:6" x14ac:dyDescent="0.25">
      <c r="A405">
        <f t="shared" si="43"/>
        <v>403</v>
      </c>
      <c r="B405" s="5" t="e">
        <f t="shared" si="40"/>
        <v>#REF!</v>
      </c>
      <c r="C405" t="e">
        <f t="shared" si="41"/>
        <v>#REF!</v>
      </c>
      <c r="D405" t="e">
        <f t="shared" si="38"/>
        <v>#REF!</v>
      </c>
      <c r="E405" t="e">
        <f t="shared" si="39"/>
        <v>#REF!</v>
      </c>
      <c r="F405" t="e">
        <f t="shared" si="42"/>
        <v>#REF!</v>
      </c>
    </row>
    <row r="406" spans="1:6" x14ac:dyDescent="0.25">
      <c r="A406">
        <f t="shared" si="43"/>
        <v>404</v>
      </c>
      <c r="B406" s="5" t="e">
        <f t="shared" si="40"/>
        <v>#REF!</v>
      </c>
      <c r="C406" t="e">
        <f t="shared" si="41"/>
        <v>#REF!</v>
      </c>
      <c r="D406" t="e">
        <f t="shared" si="38"/>
        <v>#REF!</v>
      </c>
      <c r="E406" t="e">
        <f t="shared" si="39"/>
        <v>#REF!</v>
      </c>
      <c r="F406" t="e">
        <f t="shared" si="42"/>
        <v>#REF!</v>
      </c>
    </row>
    <row r="407" spans="1:6" x14ac:dyDescent="0.25">
      <c r="A407">
        <f t="shared" si="43"/>
        <v>405</v>
      </c>
      <c r="B407" s="5" t="e">
        <f t="shared" si="40"/>
        <v>#REF!</v>
      </c>
      <c r="C407" t="e">
        <f t="shared" si="41"/>
        <v>#REF!</v>
      </c>
      <c r="D407" t="e">
        <f t="shared" si="38"/>
        <v>#REF!</v>
      </c>
      <c r="E407" t="e">
        <f t="shared" si="39"/>
        <v>#REF!</v>
      </c>
      <c r="F407" t="e">
        <f t="shared" si="42"/>
        <v>#REF!</v>
      </c>
    </row>
    <row r="408" spans="1:6" x14ac:dyDescent="0.25">
      <c r="A408">
        <f t="shared" si="43"/>
        <v>406</v>
      </c>
      <c r="B408" s="5" t="e">
        <f t="shared" si="40"/>
        <v>#REF!</v>
      </c>
      <c r="C408" t="e">
        <f t="shared" si="41"/>
        <v>#REF!</v>
      </c>
      <c r="D408" t="e">
        <f t="shared" si="38"/>
        <v>#REF!</v>
      </c>
      <c r="E408" t="e">
        <f t="shared" si="39"/>
        <v>#REF!</v>
      </c>
      <c r="F408" t="e">
        <f t="shared" si="42"/>
        <v>#REF!</v>
      </c>
    </row>
    <row r="409" spans="1:6" x14ac:dyDescent="0.25">
      <c r="A409">
        <f t="shared" si="43"/>
        <v>407</v>
      </c>
      <c r="B409" s="5" t="e">
        <f t="shared" si="40"/>
        <v>#REF!</v>
      </c>
      <c r="C409" t="e">
        <f t="shared" si="41"/>
        <v>#REF!</v>
      </c>
      <c r="D409" t="e">
        <f t="shared" si="38"/>
        <v>#REF!</v>
      </c>
      <c r="E409" t="e">
        <f t="shared" si="39"/>
        <v>#REF!</v>
      </c>
      <c r="F409" t="e">
        <f t="shared" si="42"/>
        <v>#REF!</v>
      </c>
    </row>
    <row r="410" spans="1:6" x14ac:dyDescent="0.25">
      <c r="A410">
        <f t="shared" si="43"/>
        <v>408</v>
      </c>
      <c r="B410" s="5" t="e">
        <f t="shared" si="40"/>
        <v>#REF!</v>
      </c>
      <c r="C410" t="e">
        <f t="shared" si="41"/>
        <v>#REF!</v>
      </c>
      <c r="D410" t="e">
        <f t="shared" si="38"/>
        <v>#REF!</v>
      </c>
      <c r="E410" t="e">
        <f t="shared" si="39"/>
        <v>#REF!</v>
      </c>
      <c r="F410" t="e">
        <f t="shared" si="42"/>
        <v>#REF!</v>
      </c>
    </row>
    <row r="411" spans="1:6" x14ac:dyDescent="0.25">
      <c r="A411">
        <f t="shared" si="43"/>
        <v>409</v>
      </c>
      <c r="B411" s="5" t="e">
        <f t="shared" si="40"/>
        <v>#REF!</v>
      </c>
      <c r="C411" t="e">
        <f t="shared" si="41"/>
        <v>#REF!</v>
      </c>
      <c r="D411" t="e">
        <f t="shared" si="38"/>
        <v>#REF!</v>
      </c>
      <c r="E411" t="e">
        <f t="shared" si="39"/>
        <v>#REF!</v>
      </c>
      <c r="F411" t="e">
        <f t="shared" si="42"/>
        <v>#REF!</v>
      </c>
    </row>
    <row r="412" spans="1:6" x14ac:dyDescent="0.25">
      <c r="A412">
        <f t="shared" si="43"/>
        <v>410</v>
      </c>
      <c r="B412" s="5" t="e">
        <f t="shared" si="40"/>
        <v>#REF!</v>
      </c>
      <c r="C412" t="e">
        <f t="shared" si="41"/>
        <v>#REF!</v>
      </c>
      <c r="D412" t="e">
        <f t="shared" si="38"/>
        <v>#REF!</v>
      </c>
      <c r="E412" t="e">
        <f t="shared" si="39"/>
        <v>#REF!</v>
      </c>
      <c r="F412" t="e">
        <f t="shared" si="42"/>
        <v>#REF!</v>
      </c>
    </row>
    <row r="413" spans="1:6" x14ac:dyDescent="0.25">
      <c r="A413">
        <f t="shared" si="43"/>
        <v>411</v>
      </c>
      <c r="B413" s="5" t="e">
        <f t="shared" si="40"/>
        <v>#REF!</v>
      </c>
      <c r="C413" t="e">
        <f t="shared" si="41"/>
        <v>#REF!</v>
      </c>
      <c r="D413" t="e">
        <f t="shared" si="38"/>
        <v>#REF!</v>
      </c>
      <c r="E413" t="e">
        <f t="shared" si="39"/>
        <v>#REF!</v>
      </c>
      <c r="F413" t="e">
        <f t="shared" si="42"/>
        <v>#REF!</v>
      </c>
    </row>
    <row r="414" spans="1:6" x14ac:dyDescent="0.25">
      <c r="A414">
        <f t="shared" si="43"/>
        <v>412</v>
      </c>
      <c r="B414" s="5" t="e">
        <f t="shared" si="40"/>
        <v>#REF!</v>
      </c>
      <c r="C414" t="e">
        <f t="shared" si="41"/>
        <v>#REF!</v>
      </c>
      <c r="D414" t="e">
        <f t="shared" si="38"/>
        <v>#REF!</v>
      </c>
      <c r="E414" t="e">
        <f t="shared" si="39"/>
        <v>#REF!</v>
      </c>
      <c r="F414" t="e">
        <f t="shared" si="42"/>
        <v>#REF!</v>
      </c>
    </row>
    <row r="415" spans="1:6" x14ac:dyDescent="0.25">
      <c r="A415">
        <f t="shared" si="43"/>
        <v>413</v>
      </c>
      <c r="B415" s="5" t="e">
        <f t="shared" si="40"/>
        <v>#REF!</v>
      </c>
      <c r="C415" t="e">
        <f t="shared" si="41"/>
        <v>#REF!</v>
      </c>
      <c r="D415" t="e">
        <f t="shared" si="38"/>
        <v>#REF!</v>
      </c>
      <c r="E415" t="e">
        <f t="shared" si="39"/>
        <v>#REF!</v>
      </c>
      <c r="F415" t="e">
        <f t="shared" si="42"/>
        <v>#REF!</v>
      </c>
    </row>
    <row r="416" spans="1:6" x14ac:dyDescent="0.25">
      <c r="A416">
        <f t="shared" si="43"/>
        <v>414</v>
      </c>
      <c r="B416" s="5" t="e">
        <f t="shared" si="40"/>
        <v>#REF!</v>
      </c>
      <c r="C416" t="e">
        <f t="shared" si="41"/>
        <v>#REF!</v>
      </c>
      <c r="D416" t="e">
        <f t="shared" si="38"/>
        <v>#REF!</v>
      </c>
      <c r="E416" t="e">
        <f t="shared" si="39"/>
        <v>#REF!</v>
      </c>
      <c r="F416" t="e">
        <f t="shared" si="42"/>
        <v>#REF!</v>
      </c>
    </row>
    <row r="417" spans="1:6" x14ac:dyDescent="0.25">
      <c r="A417">
        <f t="shared" si="43"/>
        <v>415</v>
      </c>
      <c r="B417" s="5" t="e">
        <f t="shared" si="40"/>
        <v>#REF!</v>
      </c>
      <c r="C417" t="e">
        <f t="shared" si="41"/>
        <v>#REF!</v>
      </c>
      <c r="D417" t="e">
        <f t="shared" si="38"/>
        <v>#REF!</v>
      </c>
      <c r="E417" t="e">
        <f t="shared" si="39"/>
        <v>#REF!</v>
      </c>
      <c r="F417" t="e">
        <f t="shared" si="42"/>
        <v>#REF!</v>
      </c>
    </row>
    <row r="418" spans="1:6" x14ac:dyDescent="0.25">
      <c r="A418">
        <f t="shared" si="43"/>
        <v>416</v>
      </c>
      <c r="B418" s="5" t="e">
        <f t="shared" si="40"/>
        <v>#REF!</v>
      </c>
      <c r="C418" t="e">
        <f t="shared" si="41"/>
        <v>#REF!</v>
      </c>
      <c r="D418" t="e">
        <f t="shared" si="38"/>
        <v>#REF!</v>
      </c>
      <c r="E418" t="e">
        <f t="shared" si="39"/>
        <v>#REF!</v>
      </c>
      <c r="F418" t="e">
        <f t="shared" si="42"/>
        <v>#REF!</v>
      </c>
    </row>
    <row r="419" spans="1:6" x14ac:dyDescent="0.25">
      <c r="A419">
        <f t="shared" si="43"/>
        <v>417</v>
      </c>
      <c r="B419" s="5" t="e">
        <f t="shared" si="40"/>
        <v>#REF!</v>
      </c>
      <c r="C419" t="e">
        <f t="shared" si="41"/>
        <v>#REF!</v>
      </c>
      <c r="D419" t="e">
        <f t="shared" si="38"/>
        <v>#REF!</v>
      </c>
      <c r="E419" t="e">
        <f t="shared" si="39"/>
        <v>#REF!</v>
      </c>
      <c r="F419" t="e">
        <f t="shared" si="42"/>
        <v>#REF!</v>
      </c>
    </row>
    <row r="420" spans="1:6" x14ac:dyDescent="0.25">
      <c r="A420">
        <f t="shared" si="43"/>
        <v>418</v>
      </c>
      <c r="B420" s="5" t="e">
        <f t="shared" si="40"/>
        <v>#REF!</v>
      </c>
      <c r="C420" t="e">
        <f t="shared" si="41"/>
        <v>#REF!</v>
      </c>
      <c r="D420" t="e">
        <f t="shared" si="38"/>
        <v>#REF!</v>
      </c>
      <c r="E420" t="e">
        <f t="shared" si="39"/>
        <v>#REF!</v>
      </c>
      <c r="F420" t="e">
        <f t="shared" si="42"/>
        <v>#REF!</v>
      </c>
    </row>
    <row r="421" spans="1:6" x14ac:dyDescent="0.25">
      <c r="A421">
        <f t="shared" si="43"/>
        <v>419</v>
      </c>
      <c r="B421" s="5" t="e">
        <f t="shared" si="40"/>
        <v>#REF!</v>
      </c>
      <c r="C421" t="e">
        <f t="shared" si="41"/>
        <v>#REF!</v>
      </c>
      <c r="D421" t="e">
        <f t="shared" si="38"/>
        <v>#REF!</v>
      </c>
      <c r="E421" t="e">
        <f t="shared" si="39"/>
        <v>#REF!</v>
      </c>
      <c r="F421" t="e">
        <f t="shared" si="42"/>
        <v>#REF!</v>
      </c>
    </row>
    <row r="422" spans="1:6" x14ac:dyDescent="0.25">
      <c r="A422">
        <f t="shared" si="43"/>
        <v>420</v>
      </c>
      <c r="B422" s="5" t="e">
        <f t="shared" si="40"/>
        <v>#REF!</v>
      </c>
      <c r="C422" t="e">
        <f t="shared" si="41"/>
        <v>#REF!</v>
      </c>
      <c r="D422" t="e">
        <f t="shared" si="38"/>
        <v>#REF!</v>
      </c>
      <c r="E422" t="e">
        <f t="shared" si="39"/>
        <v>#REF!</v>
      </c>
      <c r="F422" t="e">
        <f t="shared" si="42"/>
        <v>#REF!</v>
      </c>
    </row>
    <row r="423" spans="1:6" x14ac:dyDescent="0.25">
      <c r="A423">
        <f t="shared" si="43"/>
        <v>421</v>
      </c>
      <c r="B423" s="5" t="e">
        <f t="shared" si="40"/>
        <v>#REF!</v>
      </c>
      <c r="C423" t="e">
        <f t="shared" si="41"/>
        <v>#REF!</v>
      </c>
      <c r="D423" t="e">
        <f t="shared" si="38"/>
        <v>#REF!</v>
      </c>
      <c r="E423" t="e">
        <f t="shared" si="39"/>
        <v>#REF!</v>
      </c>
      <c r="F423" t="e">
        <f t="shared" si="42"/>
        <v>#REF!</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9"/>
  <sheetViews>
    <sheetView workbookViewId="0">
      <selection activeCell="J2" sqref="J2"/>
    </sheetView>
  </sheetViews>
  <sheetFormatPr defaultRowHeight="15" x14ac:dyDescent="0.25"/>
  <sheetData>
    <row r="1" spans="1:10" x14ac:dyDescent="0.25">
      <c r="A1" t="s">
        <v>845</v>
      </c>
      <c r="J1" t="s">
        <v>7</v>
      </c>
    </row>
    <row r="2" spans="1:10" x14ac:dyDescent="0.25">
      <c r="A2" t="s">
        <v>846</v>
      </c>
      <c r="J2" t="s">
        <v>482</v>
      </c>
    </row>
    <row r="4" spans="1:10" x14ac:dyDescent="0.25">
      <c r="A4" t="s">
        <v>847</v>
      </c>
    </row>
    <row r="5" spans="1:10" x14ac:dyDescent="0.25">
      <c r="A5" t="s">
        <v>848</v>
      </c>
    </row>
    <row r="6" spans="1:10" x14ac:dyDescent="0.25">
      <c r="A6" t="s">
        <v>849</v>
      </c>
    </row>
    <row r="7" spans="1:10" x14ac:dyDescent="0.25">
      <c r="A7" t="s">
        <v>850</v>
      </c>
    </row>
    <row r="8" spans="1:10" ht="15.75" thickBot="1" x14ac:dyDescent="0.3">
      <c r="A8" t="s">
        <v>851</v>
      </c>
    </row>
    <row r="9" spans="1:10" ht="102" thickBot="1" x14ac:dyDescent="0.3">
      <c r="A9" s="1" t="s">
        <v>852</v>
      </c>
    </row>
    <row r="10" spans="1:10" ht="102" thickBot="1" x14ac:dyDescent="0.3">
      <c r="A10" s="2" t="s">
        <v>853</v>
      </c>
    </row>
    <row r="11" spans="1:10" ht="90.75" thickBot="1" x14ac:dyDescent="0.3">
      <c r="A11" s="2" t="s">
        <v>854</v>
      </c>
    </row>
    <row r="12" spans="1:10" ht="15.75" thickBot="1" x14ac:dyDescent="0.3">
      <c r="A12" s="3"/>
    </row>
    <row r="13" spans="1:10" ht="169.5" thickBot="1" x14ac:dyDescent="0.3">
      <c r="A13" s="1" t="s">
        <v>855</v>
      </c>
    </row>
    <row r="14" spans="1:10" ht="169.5" thickBot="1" x14ac:dyDescent="0.3">
      <c r="A14" s="2" t="s">
        <v>856</v>
      </c>
    </row>
    <row r="16" spans="1:10" ht="15.75" thickBot="1" x14ac:dyDescent="0.3"/>
    <row r="17" spans="1:1" ht="68.25" thickBot="1" x14ac:dyDescent="0.3">
      <c r="A17" s="1" t="s">
        <v>857</v>
      </c>
    </row>
    <row r="18" spans="1:1" ht="90.75" thickBot="1" x14ac:dyDescent="0.3">
      <c r="A18" s="2" t="s">
        <v>858</v>
      </c>
    </row>
    <row r="19" spans="1:1" ht="90.75" thickBot="1" x14ac:dyDescent="0.3">
      <c r="A19" s="2" t="s">
        <v>859</v>
      </c>
    </row>
    <row r="20" spans="1:1" ht="90.75" thickBot="1" x14ac:dyDescent="0.3">
      <c r="A20" s="2" t="s">
        <v>860</v>
      </c>
    </row>
    <row r="21" spans="1:1" ht="79.5" thickBot="1" x14ac:dyDescent="0.3">
      <c r="A21" s="2" t="s">
        <v>861</v>
      </c>
    </row>
    <row r="23" spans="1:1" ht="15.75" thickBot="1" x14ac:dyDescent="0.3"/>
    <row r="24" spans="1:1" ht="113.25" thickBot="1" x14ac:dyDescent="0.3">
      <c r="A24" s="1" t="s">
        <v>862</v>
      </c>
    </row>
    <row r="25" spans="1:1" ht="113.25" thickBot="1" x14ac:dyDescent="0.3">
      <c r="A25" s="2" t="s">
        <v>863</v>
      </c>
    </row>
    <row r="26" spans="1:1" ht="102" thickBot="1" x14ac:dyDescent="0.3">
      <c r="A26" s="2" t="s">
        <v>864</v>
      </c>
    </row>
    <row r="28" spans="1:1" x14ac:dyDescent="0.25">
      <c r="A28" t="s">
        <v>865</v>
      </c>
    </row>
    <row r="29" spans="1:1" x14ac:dyDescent="0.25">
      <c r="A29" t="s">
        <v>866</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8" ma:contentTypeDescription="Ustvari nov dokument." ma:contentTypeScope="" ma:versionID="6e976055c8e4fbb9d36375a174a2a2d1">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45276ef741ebfdf725d3e7a619706b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306a5fad-798d-4972-9ba1-b7dc3bc171cd">
      <UserInfo>
        <DisplayName>Info</DisplayName>
        <AccountId>33</AccountId>
        <AccountType/>
      </UserInfo>
      <UserInfo>
        <DisplayName>Matjaž Ribaš</DisplayName>
        <AccountId>26</AccountId>
        <AccountType/>
      </UserInfo>
      <UserInfo>
        <DisplayName>Lea Kozina</DisplayName>
        <AccountId>16</AccountId>
        <AccountType/>
      </UserInfo>
    </SharedWithUsers>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Props1.xml><?xml version="1.0" encoding="utf-8"?>
<ds:datastoreItem xmlns:ds="http://schemas.openxmlformats.org/officeDocument/2006/customXml" ds:itemID="{BE39FD38-3CED-4AC5-AC47-28F27CE47079}">
  <ds:schemaRefs>
    <ds:schemaRef ds:uri="http://schemas.microsoft.com/sharepoint/v3/contenttype/forms"/>
  </ds:schemaRefs>
</ds:datastoreItem>
</file>

<file path=customXml/itemProps2.xml><?xml version="1.0" encoding="utf-8"?>
<ds:datastoreItem xmlns:ds="http://schemas.openxmlformats.org/officeDocument/2006/customXml" ds:itemID="{1F374F3B-DCC2-4F26-A269-7C3775218D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3172B9-2977-4C18-B664-3CE1221C9D80}">
  <ds:schemaRefs>
    <ds:schemaRef ds:uri="http://purl.org/dc/terms/"/>
    <ds:schemaRef ds:uri="f3786703-79a9-47de-ad6a-ef81e658716c"/>
    <ds:schemaRef ds:uri="http://schemas.microsoft.com/office/2006/documentManagement/types"/>
    <ds:schemaRef ds:uri="http://purl.org/dc/dcmitype/"/>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306a5fad-798d-4972-9ba1-b7dc3bc171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17</vt:i4>
      </vt:variant>
      <vt:variant>
        <vt:lpstr>Imenovani obsegi</vt:lpstr>
      </vt:variant>
      <vt:variant>
        <vt:i4>5</vt:i4>
      </vt:variant>
    </vt:vector>
  </HeadingPairs>
  <TitlesOfParts>
    <vt:vector size="22" baseType="lpstr">
      <vt:lpstr>NAVODILO</vt:lpstr>
      <vt:lpstr>List3</vt:lpstr>
      <vt:lpstr>PREDSTAVITEV</vt:lpstr>
      <vt:lpstr>DINAMIKA ZAHTEVKOV</vt:lpstr>
      <vt:lpstr>TRAJNOSTNI PROJEKT</vt:lpstr>
      <vt:lpstr>TRAJNOSTNI CILJI</vt:lpstr>
      <vt:lpstr>FINANČNE OBVEZNOSTI</vt:lpstr>
      <vt:lpstr>STROŠKI PROJKETA</vt:lpstr>
      <vt:lpstr>VIRI FINANCIRANJA</vt:lpstr>
      <vt:lpstr>DENARNI TOK</vt:lpstr>
      <vt:lpstr>OGLJIČNI_ODTIS</vt:lpstr>
      <vt:lpstr>MERILA</vt:lpstr>
      <vt:lpstr>KUMULACIJA in INTENZIVNOST DP</vt:lpstr>
      <vt:lpstr>Seznami za vozila</vt:lpstr>
      <vt:lpstr>ŠIFRANTI</vt:lpstr>
      <vt:lpstr>List1</vt:lpstr>
      <vt:lpstr>List2</vt:lpstr>
      <vt:lpstr>'FINANČNE OBVEZNOSTI'!Področje_tiskanja</vt:lpstr>
      <vt:lpstr>PREDSTAVITEV!Področje_tiskanja</vt:lpstr>
      <vt:lpstr>'STROŠKI PROJKETA'!Področje_tiskanja</vt:lpstr>
      <vt:lpstr>'TRAJNOSTNI PROJEKT'!Področje_tiskanja</vt:lpstr>
      <vt:lpstr>'VIRI FINANCIRANJA'!Področje_tiskanja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Maja Dobnik</dc:creator>
  <cp:keywords/>
  <dc:description/>
  <cp:lastModifiedBy>Jana Kajfež</cp:lastModifiedBy>
  <cp:revision/>
  <dcterms:created xsi:type="dcterms:W3CDTF">2019-06-05T06:35:37Z</dcterms:created>
  <dcterms:modified xsi:type="dcterms:W3CDTF">2025-03-27T12:51:51Z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y fmtid="{D5CDD505-2E9C-101B-9397-08002B2CF9AE}" pid="4" name="Order">
    <vt:r8>987900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