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a_delovni_zvezek" defaultThemeVersion="166925"/>
  <mc:AlternateContent xmlns:mc="http://schemas.openxmlformats.org/markup-compatibility/2006">
    <mc:Choice Requires="x15">
      <x15ac:absPath xmlns:x15ac="http://schemas.microsoft.com/office/spreadsheetml/2010/11/ac" url="https://regionalnisklad.sharepoint.com/sites/SPODBUDE496/Dokumenti v skupni rabi/2_Finančni produkti/2024_AGRO_FI_mladi_2/"/>
    </mc:Choice>
  </mc:AlternateContent>
  <xr:revisionPtr revIDLastSave="0" documentId="8_{A1849E7E-3919-4EF8-8407-A056809058F1}" xr6:coauthVersionLast="47" xr6:coauthVersionMax="47" xr10:uidLastSave="{00000000-0000-0000-0000-000000000000}"/>
  <bookViews>
    <workbookView xWindow="-120" yWindow="-120" windowWidth="51840" windowHeight="21120" tabRatio="823" activeTab="8" xr2:uid="{00000000-000D-0000-FFFF-FFFF00000000}"/>
  </bookViews>
  <sheets>
    <sheet name="NAVODILO" sheetId="22" r:id="rId1"/>
    <sheet name="List3" sheetId="27" state="hidden" r:id="rId2"/>
    <sheet name="PREDSTAVITEV" sheetId="3" r:id="rId3"/>
    <sheet name="TRAJNOSTNI PROJEKT" sheetId="23" r:id="rId4"/>
    <sheet name="TRAJNOSTNI CILJI" sheetId="24" r:id="rId5"/>
    <sheet name="FINANČNE OBVEZNOSTI" sheetId="21" r:id="rId6"/>
    <sheet name="FINANČNA KONSTRUKCIJA" sheetId="19" r:id="rId7"/>
    <sheet name="DENARNI TOK" sheetId="20" r:id="rId8"/>
    <sheet name="PRIPOMOČEK ZA DP" sheetId="25" r:id="rId9"/>
    <sheet name="List1" sheetId="26" state="hidden" r:id="rId10"/>
    <sheet name="List2" sheetId="14" state="hidden" r:id="rId11"/>
  </sheets>
  <definedNames>
    <definedName name="_ftn1" localSheetId="2">#REF!</definedName>
    <definedName name="_ftnref1" localSheetId="2">PREDSTAVITEV!#REF!</definedName>
    <definedName name="_xlnm.Print_Area" localSheetId="5">'FINANČNE OBVEZNOSTI'!$A$1:$N$30</definedName>
    <definedName name="_xlnm.Print_Area" localSheetId="2">PREDSTAVITEV!$A$1:$L$37</definedName>
    <definedName name="_xlnm.Print_Area" localSheetId="8">'PRIPOMOČEK ZA DP'!$B$1:$H$431</definedName>
    <definedName name="_xlnm.Print_Area" localSheetId="3">'TRAJNOSTNI PROJEKT'!$A$1:$L$20</definedName>
    <definedName name="_xlnm.Print_Titles" localSheetId="8">'PRIPOMOČEK ZA DP'!$67:$69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7" i="25" l="1"/>
  <c r="F36" i="25"/>
  <c r="J24" i="3"/>
  <c r="E24" i="3"/>
  <c r="B29" i="20"/>
  <c r="G23" i="20"/>
  <c r="B23" i="20"/>
  <c r="G20" i="20"/>
  <c r="B20" i="20"/>
  <c r="G9" i="20"/>
  <c r="B9" i="20"/>
  <c r="F44" i="25"/>
  <c r="K28" i="25" l="1"/>
  <c r="C59" i="19"/>
  <c r="C42" i="19"/>
  <c r="C41" i="19"/>
  <c r="C40" i="19"/>
  <c r="G4" i="24"/>
  <c r="G24" i="25"/>
  <c r="G26" i="25" s="1"/>
  <c r="C35" i="19"/>
  <c r="C14" i="19"/>
  <c r="G8" i="24"/>
  <c r="G7" i="24"/>
  <c r="G6" i="24"/>
  <c r="G5" i="24"/>
  <c r="B31" i="25"/>
  <c r="B22" i="25"/>
  <c r="C22" i="19"/>
  <c r="J16" i="25"/>
  <c r="E14" i="25"/>
  <c r="E13" i="25"/>
  <c r="J26" i="25" l="1"/>
  <c r="J44" i="25"/>
  <c r="J25" i="25"/>
  <c r="J7" i="25"/>
  <c r="J6" i="25"/>
  <c r="B71" i="25"/>
  <c r="B2" i="26" s="1"/>
  <c r="A72" i="25"/>
  <c r="A7" i="26"/>
  <c r="A8" i="26" s="1"/>
  <c r="A9" i="26" s="1"/>
  <c r="A10" i="26" s="1"/>
  <c r="A11" i="26" s="1"/>
  <c r="A12" i="26" s="1"/>
  <c r="A13" i="26" s="1"/>
  <c r="A14" i="26" s="1"/>
  <c r="A15" i="26" s="1"/>
  <c r="A16" i="26" s="1"/>
  <c r="J5" i="26"/>
  <c r="J6" i="26" s="1"/>
  <c r="J7" i="26" s="1"/>
  <c r="J8" i="26" s="1"/>
  <c r="J9" i="26" s="1"/>
  <c r="J10" i="26" s="1"/>
  <c r="J11" i="26" s="1"/>
  <c r="J12" i="26" s="1"/>
  <c r="J13" i="26" s="1"/>
  <c r="J14" i="26" s="1"/>
  <c r="J15" i="26" s="1"/>
  <c r="J16" i="26" s="1"/>
  <c r="J17" i="26" s="1"/>
  <c r="J18" i="26" s="1"/>
  <c r="J19" i="26" s="1"/>
  <c r="J20" i="26" s="1"/>
  <c r="J21" i="26" s="1"/>
  <c r="J22" i="26" s="1"/>
  <c r="J23" i="26" s="1"/>
  <c r="J24" i="26" s="1"/>
  <c r="J25" i="26" s="1"/>
  <c r="J26" i="26" s="1"/>
  <c r="J27" i="26" s="1"/>
  <c r="J28" i="26" s="1"/>
  <c r="J29" i="26" s="1"/>
  <c r="J30" i="26" s="1"/>
  <c r="J31" i="26" s="1"/>
  <c r="J32" i="26" s="1"/>
  <c r="J33" i="26" s="1"/>
  <c r="J34" i="26" s="1"/>
  <c r="J35" i="26" s="1"/>
  <c r="J36" i="26" s="1"/>
  <c r="J37" i="26" s="1"/>
  <c r="J38" i="26" s="1"/>
  <c r="J39" i="26" s="1"/>
  <c r="J40" i="26" s="1"/>
  <c r="J41" i="26" s="1"/>
  <c r="J42" i="26" s="1"/>
  <c r="J43" i="26" s="1"/>
  <c r="J44" i="26" s="1"/>
  <c r="J45" i="26" s="1"/>
  <c r="J46" i="26" s="1"/>
  <c r="J47" i="26" s="1"/>
  <c r="J48" i="26" s="1"/>
  <c r="J49" i="26" s="1"/>
  <c r="J50" i="26" s="1"/>
  <c r="J51" i="26" s="1"/>
  <c r="J52" i="26" s="1"/>
  <c r="J53" i="26" s="1"/>
  <c r="J54" i="26" s="1"/>
  <c r="J55" i="26" s="1"/>
  <c r="J56" i="26" s="1"/>
  <c r="J57" i="26" s="1"/>
  <c r="J58" i="26" s="1"/>
  <c r="J59" i="26" s="1"/>
  <c r="J60" i="26" s="1"/>
  <c r="J61" i="26" s="1"/>
  <c r="J62" i="26" s="1"/>
  <c r="J63" i="26" s="1"/>
  <c r="J64" i="26" s="1"/>
  <c r="J65" i="26" s="1"/>
  <c r="J66" i="26" s="1"/>
  <c r="J67" i="26" s="1"/>
  <c r="J68" i="26" s="1"/>
  <c r="J69" i="26" s="1"/>
  <c r="J70" i="26" s="1"/>
  <c r="J71" i="26" s="1"/>
  <c r="J72" i="26" s="1"/>
  <c r="J73" i="26" s="1"/>
  <c r="J74" i="26" s="1"/>
  <c r="J75" i="26" s="1"/>
  <c r="J76" i="26" s="1"/>
  <c r="J77" i="26" s="1"/>
  <c r="J78" i="26" s="1"/>
  <c r="J4" i="26"/>
  <c r="A4" i="26"/>
  <c r="A5" i="26" s="1"/>
  <c r="A6" i="26" s="1"/>
  <c r="J3" i="26"/>
  <c r="B4" i="26" l="1"/>
  <c r="D4" i="26" s="1"/>
  <c r="E4" i="26" s="1"/>
  <c r="C2" i="26"/>
  <c r="A73" i="25"/>
  <c r="B72" i="25"/>
  <c r="A17" i="26"/>
  <c r="A18" i="26" s="1"/>
  <c r="A19" i="26" s="1"/>
  <c r="B16" i="26"/>
  <c r="B13" i="26"/>
  <c r="B5" i="26"/>
  <c r="B15" i="26"/>
  <c r="B14" i="26"/>
  <c r="B6" i="26"/>
  <c r="D2" i="26"/>
  <c r="E2" i="26" s="1"/>
  <c r="B7" i="26"/>
  <c r="B17" i="26"/>
  <c r="B9" i="26"/>
  <c r="B18" i="26"/>
  <c r="B10" i="26"/>
  <c r="B3" i="26"/>
  <c r="B8" i="26"/>
  <c r="B12" i="26"/>
  <c r="B11" i="26"/>
  <c r="F18" i="23"/>
  <c r="G28" i="25" s="1"/>
  <c r="J28" i="25" s="1"/>
  <c r="J29" i="25" s="1"/>
  <c r="J12" i="25" s="1"/>
  <c r="D12" i="25" s="1"/>
  <c r="K19" i="19"/>
  <c r="J19" i="19"/>
  <c r="I19" i="19"/>
  <c r="H19" i="19"/>
  <c r="G19" i="19"/>
  <c r="C19" i="19" s="1"/>
  <c r="F19" i="19"/>
  <c r="E19" i="19"/>
  <c r="C21" i="20"/>
  <c r="C24" i="20"/>
  <c r="A74" i="25" l="1"/>
  <c r="B73" i="25"/>
  <c r="F2" i="26"/>
  <c r="J71" i="25" s="1"/>
  <c r="N71" i="25" s="1"/>
  <c r="C10" i="26"/>
  <c r="D10" i="26"/>
  <c r="E10" i="26" s="1"/>
  <c r="D3" i="26"/>
  <c r="E3" i="26" s="1"/>
  <c r="C3" i="26"/>
  <c r="C5" i="26"/>
  <c r="D5" i="26"/>
  <c r="E5" i="26" s="1"/>
  <c r="D17" i="26"/>
  <c r="E17" i="26" s="1"/>
  <c r="C17" i="26"/>
  <c r="C13" i="26"/>
  <c r="D13" i="26"/>
  <c r="E13" i="26" s="1"/>
  <c r="C18" i="26"/>
  <c r="D18" i="26"/>
  <c r="E18" i="26" s="1"/>
  <c r="D9" i="26"/>
  <c r="E9" i="26" s="1"/>
  <c r="C9" i="26"/>
  <c r="D7" i="26"/>
  <c r="E7" i="26" s="1"/>
  <c r="C7" i="26"/>
  <c r="D11" i="26"/>
  <c r="E11" i="26" s="1"/>
  <c r="C11" i="26"/>
  <c r="D12" i="26"/>
  <c r="E12" i="26" s="1"/>
  <c r="C12" i="26"/>
  <c r="C8" i="26"/>
  <c r="D8" i="26"/>
  <c r="E8" i="26" s="1"/>
  <c r="C4" i="26"/>
  <c r="F4" i="26" s="1"/>
  <c r="J73" i="25" s="1"/>
  <c r="N73" i="25" s="1"/>
  <c r="C6" i="26"/>
  <c r="D6" i="26"/>
  <c r="E6" i="26" s="1"/>
  <c r="C14" i="26"/>
  <c r="D14" i="26"/>
  <c r="E14" i="26" s="1"/>
  <c r="D16" i="26"/>
  <c r="E16" i="26" s="1"/>
  <c r="C16" i="26"/>
  <c r="D15" i="26"/>
  <c r="E15" i="26" s="1"/>
  <c r="C15" i="26"/>
  <c r="A20" i="26"/>
  <c r="B19" i="26"/>
  <c r="F20" i="23"/>
  <c r="G24" i="20"/>
  <c r="F24" i="20"/>
  <c r="E24" i="20"/>
  <c r="D24" i="20"/>
  <c r="I30" i="21"/>
  <c r="I28" i="21"/>
  <c r="I29" i="21"/>
  <c r="J29" i="21" s="1"/>
  <c r="C26" i="21"/>
  <c r="J45" i="25" l="1"/>
  <c r="F61" i="25" s="1"/>
  <c r="F11" i="26"/>
  <c r="J80" i="25" s="1"/>
  <c r="A75" i="25"/>
  <c r="B74" i="25"/>
  <c r="F15" i="26"/>
  <c r="J84" i="25" s="1"/>
  <c r="F18" i="26"/>
  <c r="J87" i="25" s="1"/>
  <c r="F6" i="26"/>
  <c r="J75" i="25" s="1"/>
  <c r="F7" i="26"/>
  <c r="J76" i="25" s="1"/>
  <c r="F9" i="26"/>
  <c r="J78" i="25" s="1"/>
  <c r="F16" i="26"/>
  <c r="J85" i="25" s="1"/>
  <c r="F8" i="26"/>
  <c r="J77" i="25" s="1"/>
  <c r="F5" i="26"/>
  <c r="J74" i="25" s="1"/>
  <c r="N74" i="25" s="1"/>
  <c r="A21" i="26"/>
  <c r="B20" i="26"/>
  <c r="F17" i="26"/>
  <c r="J86" i="25" s="1"/>
  <c r="F12" i="26"/>
  <c r="J81" i="25" s="1"/>
  <c r="F3" i="26"/>
  <c r="J72" i="25" s="1"/>
  <c r="N72" i="25" s="1"/>
  <c r="F14" i="26"/>
  <c r="J83" i="25" s="1"/>
  <c r="D19" i="26"/>
  <c r="E19" i="26" s="1"/>
  <c r="C19" i="26"/>
  <c r="F13" i="26"/>
  <c r="J82" i="25" s="1"/>
  <c r="F10" i="26"/>
  <c r="J79" i="25" s="1"/>
  <c r="C29" i="20"/>
  <c r="J30" i="21"/>
  <c r="K30" i="21" s="1"/>
  <c r="L30" i="21" s="1"/>
  <c r="M30" i="21" s="1"/>
  <c r="K29" i="21"/>
  <c r="D29" i="20"/>
  <c r="G13" i="19"/>
  <c r="E13" i="19"/>
  <c r="E24" i="19" s="1"/>
  <c r="B10" i="20"/>
  <c r="E64" i="19"/>
  <c r="E58" i="19"/>
  <c r="E53" i="19"/>
  <c r="K13" i="19"/>
  <c r="K8" i="19"/>
  <c r="K24" i="19" s="1"/>
  <c r="K47" i="19" s="1"/>
  <c r="E8" i="19"/>
  <c r="E34" i="19"/>
  <c r="E37" i="19"/>
  <c r="E43" i="19"/>
  <c r="K43" i="19"/>
  <c r="I43" i="19"/>
  <c r="I37" i="19"/>
  <c r="F37" i="19"/>
  <c r="G37" i="19"/>
  <c r="H37" i="19"/>
  <c r="J37" i="19"/>
  <c r="K37" i="19"/>
  <c r="K34" i="19"/>
  <c r="J34" i="19"/>
  <c r="C23" i="21"/>
  <c r="N30" i="21" l="1"/>
  <c r="G29" i="20"/>
  <c r="E68" i="19"/>
  <c r="E23" i="19"/>
  <c r="K25" i="25"/>
  <c r="N75" i="25"/>
  <c r="A76" i="25"/>
  <c r="N76" i="25" s="1"/>
  <c r="B75" i="25"/>
  <c r="D20" i="26"/>
  <c r="E20" i="26" s="1"/>
  <c r="C20" i="26"/>
  <c r="A22" i="26"/>
  <c r="B21" i="26"/>
  <c r="F19" i="26"/>
  <c r="J88" i="25" s="1"/>
  <c r="L29" i="21"/>
  <c r="E29" i="20"/>
  <c r="D23" i="20"/>
  <c r="E23" i="20"/>
  <c r="F23" i="20"/>
  <c r="C23" i="20"/>
  <c r="O15" i="21"/>
  <c r="O14" i="21"/>
  <c r="O13" i="21"/>
  <c r="N19" i="21"/>
  <c r="I19" i="21"/>
  <c r="B19" i="21"/>
  <c r="J19" i="21"/>
  <c r="K19" i="21"/>
  <c r="L19" i="21"/>
  <c r="M19" i="21"/>
  <c r="G21" i="20" s="1"/>
  <c r="C19" i="21"/>
  <c r="O18" i="21"/>
  <c r="C64" i="19"/>
  <c r="D64" i="19" s="1"/>
  <c r="C53" i="19"/>
  <c r="D53" i="19" s="1"/>
  <c r="C58" i="19"/>
  <c r="O17" i="21"/>
  <c r="O16" i="21"/>
  <c r="O12" i="21"/>
  <c r="O11" i="21"/>
  <c r="O10" i="21"/>
  <c r="O9" i="21"/>
  <c r="O8" i="21"/>
  <c r="O7" i="21"/>
  <c r="G11" i="20"/>
  <c r="F43" i="19"/>
  <c r="B11" i="20" s="1"/>
  <c r="G43" i="19"/>
  <c r="C12" i="20" s="1"/>
  <c r="H43" i="19"/>
  <c r="D11" i="20" s="1"/>
  <c r="E11" i="20"/>
  <c r="J43" i="19"/>
  <c r="F11" i="20" s="1"/>
  <c r="C44" i="19"/>
  <c r="C10" i="20"/>
  <c r="D10" i="20"/>
  <c r="E10" i="20"/>
  <c r="F10" i="20"/>
  <c r="G10" i="20"/>
  <c r="C54" i="19"/>
  <c r="D54" i="19" s="1"/>
  <c r="C55" i="19"/>
  <c r="D55" i="19" s="1"/>
  <c r="C56" i="19"/>
  <c r="F56" i="19" s="1"/>
  <c r="C57" i="19"/>
  <c r="F57" i="19" s="1"/>
  <c r="D59" i="19"/>
  <c r="C60" i="19"/>
  <c r="D60" i="19" s="1"/>
  <c r="C61" i="19"/>
  <c r="D61" i="19" s="1"/>
  <c r="C62" i="19"/>
  <c r="D62" i="19" s="1"/>
  <c r="C63" i="19"/>
  <c r="D63" i="19" s="1"/>
  <c r="C65" i="19"/>
  <c r="D65" i="19" s="1"/>
  <c r="C66" i="19"/>
  <c r="D66" i="19" s="1"/>
  <c r="C16" i="19"/>
  <c r="C9" i="19"/>
  <c r="C10" i="19"/>
  <c r="C11" i="19"/>
  <c r="C12" i="19"/>
  <c r="C15" i="19"/>
  <c r="C17" i="19"/>
  <c r="C18" i="19"/>
  <c r="C20" i="19"/>
  <c r="C21" i="19"/>
  <c r="C36" i="19"/>
  <c r="C38" i="19"/>
  <c r="C39" i="19"/>
  <c r="D11" i="25"/>
  <c r="C11" i="20"/>
  <c r="F34" i="19"/>
  <c r="F13" i="19"/>
  <c r="F8" i="19"/>
  <c r="C8" i="19" s="1"/>
  <c r="N20" i="21"/>
  <c r="G34" i="19"/>
  <c r="J8" i="19"/>
  <c r="J24" i="19" s="1"/>
  <c r="J47" i="19" s="1"/>
  <c r="I8" i="19"/>
  <c r="I24" i="19" s="1"/>
  <c r="H8" i="19"/>
  <c r="G8" i="19"/>
  <c r="G24" i="19" s="1"/>
  <c r="I34" i="19"/>
  <c r="H34" i="19"/>
  <c r="J13" i="19"/>
  <c r="I13" i="19"/>
  <c r="H13" i="19"/>
  <c r="F24" i="19" l="1"/>
  <c r="H24" i="19"/>
  <c r="M11" i="25"/>
  <c r="M12" i="25" s="1"/>
  <c r="K71" i="25" s="1"/>
  <c r="K14" i="25"/>
  <c r="J14" i="25"/>
  <c r="C13" i="19"/>
  <c r="C24" i="19" s="1"/>
  <c r="C27" i="19" s="1"/>
  <c r="H26" i="25"/>
  <c r="K26" i="25" s="1"/>
  <c r="J27" i="25" s="1"/>
  <c r="J11" i="25"/>
  <c r="D76" i="25" s="1"/>
  <c r="C71" i="25"/>
  <c r="A77" i="25"/>
  <c r="N77" i="25" s="1"/>
  <c r="B76" i="25"/>
  <c r="F20" i="26"/>
  <c r="J89" i="25" s="1"/>
  <c r="D21" i="26"/>
  <c r="E21" i="26" s="1"/>
  <c r="C21" i="26"/>
  <c r="A23" i="26"/>
  <c r="B22" i="26"/>
  <c r="M29" i="21"/>
  <c r="F29" i="20"/>
  <c r="J28" i="21"/>
  <c r="K28" i="21" s="1"/>
  <c r="N6" i="21"/>
  <c r="N24" i="21"/>
  <c r="F23" i="19"/>
  <c r="G23" i="19"/>
  <c r="F64" i="19"/>
  <c r="F65" i="19"/>
  <c r="N21" i="21"/>
  <c r="E45" i="19"/>
  <c r="E47" i="19" s="1"/>
  <c r="B12" i="20"/>
  <c r="J45" i="19"/>
  <c r="N27" i="21"/>
  <c r="G12" i="20"/>
  <c r="G26" i="20" s="1"/>
  <c r="F12" i="20"/>
  <c r="E12" i="20"/>
  <c r="D12" i="20"/>
  <c r="C43" i="19"/>
  <c r="E69" i="19" s="1"/>
  <c r="F45" i="19"/>
  <c r="I45" i="19"/>
  <c r="I47" i="19" s="1"/>
  <c r="H45" i="19"/>
  <c r="G45" i="19"/>
  <c r="G47" i="19" s="1"/>
  <c r="C34" i="19"/>
  <c r="K45" i="19"/>
  <c r="C37" i="19"/>
  <c r="D57" i="19"/>
  <c r="D56" i="19"/>
  <c r="D58" i="19"/>
  <c r="E67" i="19"/>
  <c r="F66" i="19"/>
  <c r="F63" i="19"/>
  <c r="F62" i="19"/>
  <c r="F61" i="19"/>
  <c r="F58" i="19"/>
  <c r="F60" i="19"/>
  <c r="F59" i="19"/>
  <c r="F55" i="19"/>
  <c r="F53" i="19"/>
  <c r="F54" i="19"/>
  <c r="K23" i="19"/>
  <c r="C67" i="19"/>
  <c r="J23" i="19"/>
  <c r="I23" i="19"/>
  <c r="H23" i="19"/>
  <c r="F24" i="3"/>
  <c r="G24" i="3"/>
  <c r="H24" i="3"/>
  <c r="I24" i="3"/>
  <c r="J17" i="3"/>
  <c r="M24" i="21" s="1"/>
  <c r="I17" i="3"/>
  <c r="L24" i="21" s="1"/>
  <c r="H17" i="3"/>
  <c r="K24" i="21" s="1"/>
  <c r="G17" i="3"/>
  <c r="J24" i="21" s="1"/>
  <c r="F17" i="3"/>
  <c r="I24" i="21" s="1"/>
  <c r="E17" i="3"/>
  <c r="F33" i="19" s="1"/>
  <c r="H47" i="19" l="1"/>
  <c r="D22" i="19"/>
  <c r="F47" i="19"/>
  <c r="H14" i="25"/>
  <c r="D72" i="25"/>
  <c r="D73" i="25"/>
  <c r="D74" i="25"/>
  <c r="D75" i="25"/>
  <c r="H72" i="25"/>
  <c r="C72" i="25"/>
  <c r="G71" i="25"/>
  <c r="O71" i="25" s="1"/>
  <c r="L71" i="25"/>
  <c r="E72" i="25"/>
  <c r="E71" i="25"/>
  <c r="R71" i="25" s="1"/>
  <c r="H71" i="25"/>
  <c r="L72" i="25"/>
  <c r="G72" i="25"/>
  <c r="A78" i="25"/>
  <c r="N78" i="25" s="1"/>
  <c r="D77" i="25"/>
  <c r="B77" i="25"/>
  <c r="C22" i="26"/>
  <c r="D22" i="26"/>
  <c r="E22" i="26" s="1"/>
  <c r="A24" i="26"/>
  <c r="B23" i="26"/>
  <c r="F21" i="26"/>
  <c r="J90" i="25" s="1"/>
  <c r="N29" i="21"/>
  <c r="D67" i="19"/>
  <c r="B26" i="20"/>
  <c r="B27" i="20" s="1"/>
  <c r="C68" i="19"/>
  <c r="L28" i="21"/>
  <c r="M28" i="21" s="1"/>
  <c r="N28" i="21" s="1"/>
  <c r="F7" i="19"/>
  <c r="H27" i="21"/>
  <c r="I27" i="21"/>
  <c r="I21" i="21"/>
  <c r="J27" i="21"/>
  <c r="J21" i="21"/>
  <c r="K27" i="21"/>
  <c r="K21" i="21"/>
  <c r="L27" i="21"/>
  <c r="L21" i="21"/>
  <c r="M27" i="21"/>
  <c r="M21" i="21"/>
  <c r="B5" i="20"/>
  <c r="C45" i="19"/>
  <c r="C47" i="19" s="1"/>
  <c r="K46" i="19"/>
  <c r="F67" i="19"/>
  <c r="C23" i="19"/>
  <c r="E46" i="19"/>
  <c r="J46" i="19"/>
  <c r="I46" i="19"/>
  <c r="H46" i="19"/>
  <c r="G46" i="19"/>
  <c r="F46" i="19"/>
  <c r="J7" i="19"/>
  <c r="J33" i="19"/>
  <c r="L6" i="21"/>
  <c r="F5" i="20"/>
  <c r="J6" i="21"/>
  <c r="H33" i="19"/>
  <c r="H7" i="19"/>
  <c r="D5" i="20"/>
  <c r="I6" i="21"/>
  <c r="G33" i="19"/>
  <c r="G7" i="19"/>
  <c r="C5" i="20"/>
  <c r="K6" i="21"/>
  <c r="I33" i="19"/>
  <c r="I7" i="19"/>
  <c r="E5" i="20"/>
  <c r="K33" i="19"/>
  <c r="G5" i="20"/>
  <c r="K7" i="19"/>
  <c r="M6" i="21"/>
  <c r="F71" i="25" l="1"/>
  <c r="Q71" i="25" s="1"/>
  <c r="D43" i="19"/>
  <c r="F68" i="19"/>
  <c r="F72" i="25"/>
  <c r="R72" i="25"/>
  <c r="P71" i="25"/>
  <c r="P72" i="25" s="1"/>
  <c r="O72" i="25"/>
  <c r="C73" i="25"/>
  <c r="G73" i="25"/>
  <c r="E73" i="25"/>
  <c r="H73" i="25"/>
  <c r="L73" i="25"/>
  <c r="A79" i="25"/>
  <c r="N79" i="25" s="1"/>
  <c r="D78" i="25"/>
  <c r="B78" i="25"/>
  <c r="F22" i="26"/>
  <c r="J91" i="25" s="1"/>
  <c r="D23" i="26"/>
  <c r="E23" i="26" s="1"/>
  <c r="C23" i="26"/>
  <c r="A25" i="26"/>
  <c r="B24" i="26"/>
  <c r="D19" i="19"/>
  <c r="D13" i="19"/>
  <c r="D68" i="19"/>
  <c r="E25" i="19"/>
  <c r="D37" i="19"/>
  <c r="C46" i="19"/>
  <c r="D34" i="19"/>
  <c r="D8" i="19"/>
  <c r="D23" i="19"/>
  <c r="F21" i="20"/>
  <c r="F20" i="20" s="1"/>
  <c r="E21" i="20"/>
  <c r="E20" i="20" s="1"/>
  <c r="D21" i="20"/>
  <c r="D20" i="20" s="1"/>
  <c r="Q72" i="25" l="1"/>
  <c r="F73" i="25"/>
  <c r="R73" i="25"/>
  <c r="P73" i="25"/>
  <c r="C74" i="25"/>
  <c r="E74" i="25"/>
  <c r="L74" i="25"/>
  <c r="H74" i="25"/>
  <c r="G74" i="25"/>
  <c r="O73" i="25"/>
  <c r="D24" i="19"/>
  <c r="A80" i="25"/>
  <c r="N80" i="25" s="1"/>
  <c r="D79" i="25"/>
  <c r="B79" i="25"/>
  <c r="D24" i="26"/>
  <c r="E24" i="26" s="1"/>
  <c r="C24" i="26"/>
  <c r="A26" i="26"/>
  <c r="B25" i="26"/>
  <c r="F23" i="26"/>
  <c r="J92" i="25" s="1"/>
  <c r="C20" i="20"/>
  <c r="D19" i="21"/>
  <c r="D45" i="19"/>
  <c r="F9" i="20"/>
  <c r="F26" i="20" s="1"/>
  <c r="E9" i="20"/>
  <c r="E26" i="20" s="1"/>
  <c r="D9" i="20"/>
  <c r="D26" i="20" s="1"/>
  <c r="Q73" i="25" l="1"/>
  <c r="R74" i="25"/>
  <c r="P74" i="25"/>
  <c r="F74" i="25"/>
  <c r="G75" i="25"/>
  <c r="L75" i="25"/>
  <c r="C75" i="25"/>
  <c r="E75" i="25"/>
  <c r="H75" i="25"/>
  <c r="O74" i="25"/>
  <c r="A81" i="25"/>
  <c r="N81" i="25" s="1"/>
  <c r="D80" i="25"/>
  <c r="B80" i="25"/>
  <c r="D25" i="26"/>
  <c r="E25" i="26" s="1"/>
  <c r="C25" i="26"/>
  <c r="F24" i="26"/>
  <c r="J93" i="25" s="1"/>
  <c r="A27" i="26"/>
  <c r="B26" i="26"/>
  <c r="C9" i="20"/>
  <c r="C26" i="20" s="1"/>
  <c r="C27" i="20" s="1"/>
  <c r="Q74" i="25" l="1"/>
  <c r="P75" i="25"/>
  <c r="R75" i="25"/>
  <c r="F75" i="25"/>
  <c r="E76" i="25"/>
  <c r="C76" i="25"/>
  <c r="L76" i="25"/>
  <c r="G76" i="25"/>
  <c r="H76" i="25"/>
  <c r="O75" i="25"/>
  <c r="A82" i="25"/>
  <c r="N82" i="25" s="1"/>
  <c r="D81" i="25"/>
  <c r="B81" i="25"/>
  <c r="C26" i="26"/>
  <c r="D26" i="26"/>
  <c r="E26" i="26" s="1"/>
  <c r="A28" i="26"/>
  <c r="B27" i="26"/>
  <c r="F25" i="26"/>
  <c r="J94" i="25" s="1"/>
  <c r="D27" i="20"/>
  <c r="E27" i="20" s="1"/>
  <c r="F27" i="20" s="1"/>
  <c r="G27" i="20" s="1"/>
  <c r="Q75" i="25" l="1"/>
  <c r="P76" i="25"/>
  <c r="R76" i="25"/>
  <c r="F76" i="25"/>
  <c r="E77" i="25"/>
  <c r="L77" i="25"/>
  <c r="G77" i="25"/>
  <c r="C77" i="25"/>
  <c r="H77" i="25"/>
  <c r="O76" i="25"/>
  <c r="A83" i="25"/>
  <c r="N83" i="25" s="1"/>
  <c r="B82" i="25"/>
  <c r="D82" i="25"/>
  <c r="F26" i="26"/>
  <c r="J95" i="25" s="1"/>
  <c r="D27" i="26"/>
  <c r="E27" i="26" s="1"/>
  <c r="C27" i="26"/>
  <c r="A29" i="26"/>
  <c r="B28" i="26"/>
  <c r="Q76" i="25" l="1"/>
  <c r="P77" i="25"/>
  <c r="R77" i="25"/>
  <c r="F77" i="25"/>
  <c r="E78" i="25"/>
  <c r="L78" i="25"/>
  <c r="G78" i="25"/>
  <c r="C78" i="25"/>
  <c r="H78" i="25"/>
  <c r="O77" i="25"/>
  <c r="A84" i="25"/>
  <c r="N84" i="25" s="1"/>
  <c r="B83" i="25"/>
  <c r="D83" i="25"/>
  <c r="D28" i="26"/>
  <c r="E28" i="26" s="1"/>
  <c r="C28" i="26"/>
  <c r="A30" i="26"/>
  <c r="B29" i="26"/>
  <c r="F27" i="26"/>
  <c r="J96" i="25" s="1"/>
  <c r="Q77" i="25" l="1"/>
  <c r="P78" i="25"/>
  <c r="R78" i="25"/>
  <c r="E79" i="25"/>
  <c r="L79" i="25"/>
  <c r="C79" i="25"/>
  <c r="G79" i="25"/>
  <c r="H79" i="25"/>
  <c r="F78" i="25"/>
  <c r="O78" i="25"/>
  <c r="A85" i="25"/>
  <c r="N85" i="25" s="1"/>
  <c r="B84" i="25"/>
  <c r="D84" i="25"/>
  <c r="D29" i="26"/>
  <c r="E29" i="26" s="1"/>
  <c r="C29" i="26"/>
  <c r="A31" i="26"/>
  <c r="B30" i="26"/>
  <c r="F28" i="26"/>
  <c r="J97" i="25" s="1"/>
  <c r="Q78" i="25" l="1"/>
  <c r="P79" i="25"/>
  <c r="R79" i="25"/>
  <c r="F79" i="25"/>
  <c r="E80" i="25"/>
  <c r="L80" i="25"/>
  <c r="C80" i="25"/>
  <c r="G80" i="25"/>
  <c r="H80" i="25"/>
  <c r="O79" i="25"/>
  <c r="A86" i="25"/>
  <c r="N86" i="25" s="1"/>
  <c r="D85" i="25"/>
  <c r="B85" i="25"/>
  <c r="C30" i="26"/>
  <c r="D30" i="26"/>
  <c r="E30" i="26" s="1"/>
  <c r="A32" i="26"/>
  <c r="B31" i="26"/>
  <c r="F29" i="26"/>
  <c r="J98" i="25" s="1"/>
  <c r="Q79" i="25" l="1"/>
  <c r="P80" i="25"/>
  <c r="R80" i="25"/>
  <c r="F80" i="25"/>
  <c r="O80" i="25"/>
  <c r="E81" i="25"/>
  <c r="L81" i="25"/>
  <c r="G81" i="25"/>
  <c r="C81" i="25"/>
  <c r="H81" i="25"/>
  <c r="A87" i="25"/>
  <c r="N87" i="25" s="1"/>
  <c r="D86" i="25"/>
  <c r="B86" i="25"/>
  <c r="F30" i="26"/>
  <c r="J99" i="25" s="1"/>
  <c r="D31" i="26"/>
  <c r="E31" i="26" s="1"/>
  <c r="C31" i="26"/>
  <c r="A33" i="26"/>
  <c r="B32" i="26"/>
  <c r="Q80" i="25" l="1"/>
  <c r="P81" i="25"/>
  <c r="R81" i="25"/>
  <c r="O81" i="25"/>
  <c r="E82" i="25"/>
  <c r="L82" i="25"/>
  <c r="C82" i="25"/>
  <c r="G82" i="25"/>
  <c r="H82" i="25"/>
  <c r="F81" i="25"/>
  <c r="A88" i="25"/>
  <c r="N88" i="25" s="1"/>
  <c r="D87" i="25"/>
  <c r="B87" i="25"/>
  <c r="D32" i="26"/>
  <c r="E32" i="26" s="1"/>
  <c r="C32" i="26"/>
  <c r="A34" i="26"/>
  <c r="B33" i="26"/>
  <c r="F31" i="26"/>
  <c r="J100" i="25" s="1"/>
  <c r="Q81" i="25" l="1"/>
  <c r="P82" i="25"/>
  <c r="R82" i="25"/>
  <c r="E83" i="25"/>
  <c r="G83" i="25"/>
  <c r="L83" i="25"/>
  <c r="C83" i="25"/>
  <c r="H83" i="25"/>
  <c r="F82" i="25"/>
  <c r="O82" i="25"/>
  <c r="A89" i="25"/>
  <c r="N89" i="25" s="1"/>
  <c r="D88" i="25"/>
  <c r="B88" i="25"/>
  <c r="D33" i="26"/>
  <c r="E33" i="26" s="1"/>
  <c r="C33" i="26"/>
  <c r="A35" i="26"/>
  <c r="B34" i="26"/>
  <c r="F32" i="26"/>
  <c r="J101" i="25" s="1"/>
  <c r="Q82" i="25" l="1"/>
  <c r="P83" i="25"/>
  <c r="R83" i="25"/>
  <c r="E84" i="25"/>
  <c r="L84" i="25"/>
  <c r="G84" i="25"/>
  <c r="C84" i="25"/>
  <c r="H84" i="25"/>
  <c r="F83" i="25"/>
  <c r="O83" i="25"/>
  <c r="A90" i="25"/>
  <c r="N90" i="25" s="1"/>
  <c r="D89" i="25"/>
  <c r="B89" i="25"/>
  <c r="C34" i="26"/>
  <c r="D34" i="26"/>
  <c r="E34" i="26" s="1"/>
  <c r="A36" i="26"/>
  <c r="B35" i="26"/>
  <c r="F33" i="26"/>
  <c r="J102" i="25" s="1"/>
  <c r="Q83" i="25" l="1"/>
  <c r="P84" i="25"/>
  <c r="R84" i="25"/>
  <c r="E85" i="25"/>
  <c r="L85" i="25"/>
  <c r="C85" i="25"/>
  <c r="G85" i="25"/>
  <c r="H85" i="25"/>
  <c r="F84" i="25"/>
  <c r="O84" i="25"/>
  <c r="A91" i="25"/>
  <c r="N91" i="25" s="1"/>
  <c r="B90" i="25"/>
  <c r="D90" i="25"/>
  <c r="A37" i="26"/>
  <c r="B36" i="26"/>
  <c r="F34" i="26"/>
  <c r="J103" i="25" s="1"/>
  <c r="D35" i="26"/>
  <c r="E35" i="26" s="1"/>
  <c r="C35" i="26"/>
  <c r="Q84" i="25" l="1"/>
  <c r="P85" i="25"/>
  <c r="R85" i="25"/>
  <c r="E86" i="25"/>
  <c r="L86" i="25"/>
  <c r="C86" i="25"/>
  <c r="G86" i="25"/>
  <c r="H86" i="25"/>
  <c r="O85" i="25"/>
  <c r="F85" i="25"/>
  <c r="A92" i="25"/>
  <c r="N92" i="25" s="1"/>
  <c r="D91" i="25"/>
  <c r="B91" i="25"/>
  <c r="A38" i="26"/>
  <c r="B37" i="26"/>
  <c r="D36" i="26"/>
  <c r="E36" i="26" s="1"/>
  <c r="C36" i="26"/>
  <c r="F35" i="26"/>
  <c r="J104" i="25" s="1"/>
  <c r="Q85" i="25" l="1"/>
  <c r="P86" i="25"/>
  <c r="R86" i="25"/>
  <c r="O86" i="25"/>
  <c r="E87" i="25"/>
  <c r="L87" i="25"/>
  <c r="C87" i="25"/>
  <c r="G87" i="25"/>
  <c r="H87" i="25"/>
  <c r="F86" i="25"/>
  <c r="F36" i="26"/>
  <c r="J105" i="25" s="1"/>
  <c r="A93" i="25"/>
  <c r="N93" i="25" s="1"/>
  <c r="D92" i="25"/>
  <c r="B92" i="25"/>
  <c r="C37" i="26"/>
  <c r="D37" i="26"/>
  <c r="E37" i="26" s="1"/>
  <c r="A39" i="26"/>
  <c r="B38" i="26"/>
  <c r="Q86" i="25" l="1"/>
  <c r="P87" i="25"/>
  <c r="R87" i="25"/>
  <c r="O87" i="25"/>
  <c r="C88" i="25"/>
  <c r="G88" i="25"/>
  <c r="E88" i="25"/>
  <c r="L88" i="25"/>
  <c r="H88" i="25"/>
  <c r="F87" i="25"/>
  <c r="A94" i="25"/>
  <c r="N94" i="25" s="1"/>
  <c r="D93" i="25"/>
  <c r="B93" i="25"/>
  <c r="F37" i="26"/>
  <c r="J106" i="25" s="1"/>
  <c r="C38" i="26"/>
  <c r="D38" i="26"/>
  <c r="E38" i="26" s="1"/>
  <c r="A40" i="26"/>
  <c r="B39" i="26"/>
  <c r="Q87" i="25" l="1"/>
  <c r="P88" i="25"/>
  <c r="R88" i="25"/>
  <c r="O88" i="25"/>
  <c r="F88" i="25"/>
  <c r="E89" i="25"/>
  <c r="G89" i="25"/>
  <c r="L89" i="25"/>
  <c r="C89" i="25"/>
  <c r="H89" i="25"/>
  <c r="A95" i="25"/>
  <c r="N95" i="25" s="1"/>
  <c r="D94" i="25"/>
  <c r="B94" i="25"/>
  <c r="D39" i="26"/>
  <c r="E39" i="26" s="1"/>
  <c r="C39" i="26"/>
  <c r="A41" i="26"/>
  <c r="B40" i="26"/>
  <c r="F38" i="26"/>
  <c r="J107" i="25" s="1"/>
  <c r="Q88" i="25" l="1"/>
  <c r="P89" i="25"/>
  <c r="R89" i="25"/>
  <c r="O89" i="25"/>
  <c r="F89" i="25"/>
  <c r="E90" i="25"/>
  <c r="L90" i="25"/>
  <c r="C90" i="25"/>
  <c r="G90" i="25"/>
  <c r="H90" i="25"/>
  <c r="A96" i="25"/>
  <c r="N96" i="25" s="1"/>
  <c r="D95" i="25"/>
  <c r="B95" i="25"/>
  <c r="D40" i="26"/>
  <c r="E40" i="26" s="1"/>
  <c r="C40" i="26"/>
  <c r="A42" i="26"/>
  <c r="B41" i="26"/>
  <c r="F39" i="26"/>
  <c r="J108" i="25" s="1"/>
  <c r="P90" i="25" l="1"/>
  <c r="Q89" i="25"/>
  <c r="R90" i="25"/>
  <c r="O90" i="25"/>
  <c r="F90" i="25"/>
  <c r="L91" i="25"/>
  <c r="E91" i="25"/>
  <c r="G91" i="25"/>
  <c r="C91" i="25"/>
  <c r="H91" i="25"/>
  <c r="A97" i="25"/>
  <c r="N97" i="25" s="1"/>
  <c r="D96" i="25"/>
  <c r="B96" i="25"/>
  <c r="D41" i="26"/>
  <c r="E41" i="26" s="1"/>
  <c r="C41" i="26"/>
  <c r="A43" i="26"/>
  <c r="B42" i="26"/>
  <c r="F40" i="26"/>
  <c r="J109" i="25" s="1"/>
  <c r="P91" i="25" l="1"/>
  <c r="Q90" i="25"/>
  <c r="R91" i="25"/>
  <c r="O91" i="25"/>
  <c r="F91" i="25"/>
  <c r="C92" i="25"/>
  <c r="G92" i="25"/>
  <c r="E92" i="25"/>
  <c r="L92" i="25"/>
  <c r="H92" i="25"/>
  <c r="F41" i="26"/>
  <c r="J110" i="25" s="1"/>
  <c r="A98" i="25"/>
  <c r="N98" i="25" s="1"/>
  <c r="D97" i="25"/>
  <c r="B97" i="25"/>
  <c r="C42" i="26"/>
  <c r="D42" i="26"/>
  <c r="E42" i="26" s="1"/>
  <c r="A44" i="26"/>
  <c r="B43" i="26"/>
  <c r="P92" i="25" l="1"/>
  <c r="Q91" i="25"/>
  <c r="R92" i="25"/>
  <c r="O92" i="25"/>
  <c r="F92" i="25"/>
  <c r="E93" i="25"/>
  <c r="C93" i="25"/>
  <c r="L93" i="25"/>
  <c r="G93" i="25"/>
  <c r="H93" i="25"/>
  <c r="A99" i="25"/>
  <c r="N99" i="25" s="1"/>
  <c r="B98" i="25"/>
  <c r="D98" i="25"/>
  <c r="D43" i="26"/>
  <c r="E43" i="26" s="1"/>
  <c r="C43" i="26"/>
  <c r="A45" i="26"/>
  <c r="B44" i="26"/>
  <c r="F42" i="26"/>
  <c r="J111" i="25" s="1"/>
  <c r="P93" i="25" l="1"/>
  <c r="Q92" i="25"/>
  <c r="R93" i="25"/>
  <c r="O93" i="25"/>
  <c r="F93" i="25"/>
  <c r="E94" i="25"/>
  <c r="L94" i="25"/>
  <c r="C94" i="25"/>
  <c r="G94" i="25"/>
  <c r="H94" i="25"/>
  <c r="A100" i="25"/>
  <c r="N100" i="25" s="1"/>
  <c r="B99" i="25"/>
  <c r="D99" i="25"/>
  <c r="A46" i="26"/>
  <c r="B45" i="26"/>
  <c r="F43" i="26"/>
  <c r="J112" i="25" s="1"/>
  <c r="D44" i="26"/>
  <c r="E44" i="26" s="1"/>
  <c r="C44" i="26"/>
  <c r="P94" i="25" l="1"/>
  <c r="Q93" i="25"/>
  <c r="R94" i="25"/>
  <c r="O94" i="25"/>
  <c r="F94" i="25"/>
  <c r="E95" i="25"/>
  <c r="L95" i="25"/>
  <c r="C95" i="25"/>
  <c r="G95" i="25"/>
  <c r="H95" i="25"/>
  <c r="A101" i="25"/>
  <c r="N101" i="25" s="1"/>
  <c r="B100" i="25"/>
  <c r="D100" i="25"/>
  <c r="F44" i="26"/>
  <c r="J113" i="25" s="1"/>
  <c r="D45" i="26"/>
  <c r="E45" i="26" s="1"/>
  <c r="C45" i="26"/>
  <c r="A47" i="26"/>
  <c r="B46" i="26"/>
  <c r="P95" i="25" l="1"/>
  <c r="Q94" i="25"/>
  <c r="R95" i="25"/>
  <c r="O95" i="25"/>
  <c r="E96" i="25"/>
  <c r="L96" i="25"/>
  <c r="G96" i="25"/>
  <c r="C96" i="25"/>
  <c r="H96" i="25"/>
  <c r="F95" i="25"/>
  <c r="A102" i="25"/>
  <c r="N102" i="25" s="1"/>
  <c r="D101" i="25"/>
  <c r="B101" i="25"/>
  <c r="A48" i="26"/>
  <c r="B47" i="26"/>
  <c r="F45" i="26"/>
  <c r="J114" i="25" s="1"/>
  <c r="D46" i="26"/>
  <c r="E46" i="26" s="1"/>
  <c r="C46" i="26"/>
  <c r="Q95" i="25" l="1"/>
  <c r="P96" i="25"/>
  <c r="R96" i="25"/>
  <c r="O96" i="25"/>
  <c r="F96" i="25"/>
  <c r="E97" i="25"/>
  <c r="L97" i="25"/>
  <c r="C97" i="25"/>
  <c r="G97" i="25"/>
  <c r="H97" i="25"/>
  <c r="A103" i="25"/>
  <c r="N103" i="25" s="1"/>
  <c r="D102" i="25"/>
  <c r="B102" i="25"/>
  <c r="F46" i="26"/>
  <c r="J115" i="25" s="1"/>
  <c r="D47" i="26"/>
  <c r="E47" i="26" s="1"/>
  <c r="C47" i="26"/>
  <c r="A49" i="26"/>
  <c r="B48" i="26"/>
  <c r="Q96" i="25" l="1"/>
  <c r="P97" i="25"/>
  <c r="R97" i="25"/>
  <c r="O97" i="25"/>
  <c r="F97" i="25"/>
  <c r="E98" i="25"/>
  <c r="L98" i="25"/>
  <c r="C98" i="25"/>
  <c r="G98" i="25"/>
  <c r="H98" i="25"/>
  <c r="A104" i="25"/>
  <c r="N104" i="25" s="1"/>
  <c r="D103" i="25"/>
  <c r="B103" i="25"/>
  <c r="C48" i="26"/>
  <c r="D48" i="26"/>
  <c r="E48" i="26" s="1"/>
  <c r="F47" i="26"/>
  <c r="J116" i="25" s="1"/>
  <c r="A50" i="26"/>
  <c r="B49" i="26"/>
  <c r="Q97" i="25" l="1"/>
  <c r="P98" i="25"/>
  <c r="R98" i="25"/>
  <c r="O98" i="25"/>
  <c r="F98" i="25"/>
  <c r="E99" i="25"/>
  <c r="C99" i="25"/>
  <c r="L99" i="25"/>
  <c r="G99" i="25"/>
  <c r="H99" i="25"/>
  <c r="A105" i="25"/>
  <c r="N105" i="25" s="1"/>
  <c r="D104" i="25"/>
  <c r="B104" i="25"/>
  <c r="D49" i="26"/>
  <c r="E49" i="26" s="1"/>
  <c r="C49" i="26"/>
  <c r="A51" i="26"/>
  <c r="B50" i="26"/>
  <c r="F48" i="26"/>
  <c r="J117" i="25" s="1"/>
  <c r="Q98" i="25" l="1"/>
  <c r="P99" i="25"/>
  <c r="R99" i="25"/>
  <c r="O99" i="25"/>
  <c r="F99" i="25"/>
  <c r="E100" i="25"/>
  <c r="L100" i="25"/>
  <c r="C100" i="25"/>
  <c r="G100" i="25"/>
  <c r="H100" i="25"/>
  <c r="A106" i="25"/>
  <c r="N106" i="25" s="1"/>
  <c r="D105" i="25"/>
  <c r="B105" i="25"/>
  <c r="C50" i="26"/>
  <c r="D50" i="26"/>
  <c r="E50" i="26" s="1"/>
  <c r="A52" i="26"/>
  <c r="B51" i="26"/>
  <c r="F49" i="26"/>
  <c r="J118" i="25" s="1"/>
  <c r="Q99" i="25" l="1"/>
  <c r="P100" i="25"/>
  <c r="R100" i="25"/>
  <c r="O100" i="25"/>
  <c r="F100" i="25"/>
  <c r="E101" i="25"/>
  <c r="C101" i="25"/>
  <c r="L101" i="25"/>
  <c r="G101" i="25"/>
  <c r="H101" i="25"/>
  <c r="A107" i="25"/>
  <c r="N107" i="25" s="1"/>
  <c r="D106" i="25"/>
  <c r="B106" i="25"/>
  <c r="D51" i="26"/>
  <c r="E51" i="26" s="1"/>
  <c r="C51" i="26"/>
  <c r="A53" i="26"/>
  <c r="B52" i="26"/>
  <c r="F50" i="26"/>
  <c r="J119" i="25" s="1"/>
  <c r="P101" i="25" l="1"/>
  <c r="Q100" i="25"/>
  <c r="R101" i="25"/>
  <c r="O101" i="25"/>
  <c r="F101" i="25"/>
  <c r="E102" i="25"/>
  <c r="L102" i="25"/>
  <c r="C102" i="25"/>
  <c r="G102" i="25"/>
  <c r="H102" i="25"/>
  <c r="A108" i="25"/>
  <c r="N108" i="25" s="1"/>
  <c r="D107" i="25"/>
  <c r="B107" i="25"/>
  <c r="C52" i="26"/>
  <c r="D52" i="26"/>
  <c r="E52" i="26" s="1"/>
  <c r="A54" i="26"/>
  <c r="B53" i="26"/>
  <c r="F51" i="26"/>
  <c r="J120" i="25" s="1"/>
  <c r="P102" i="25" l="1"/>
  <c r="Q101" i="25"/>
  <c r="R102" i="25"/>
  <c r="O102" i="25"/>
  <c r="F102" i="25"/>
  <c r="E103" i="25"/>
  <c r="C103" i="25"/>
  <c r="L103" i="25"/>
  <c r="G103" i="25"/>
  <c r="H103" i="25"/>
  <c r="A109" i="25"/>
  <c r="N109" i="25" s="1"/>
  <c r="D108" i="25"/>
  <c r="B108" i="25"/>
  <c r="C53" i="26"/>
  <c r="D53" i="26"/>
  <c r="E53" i="26" s="1"/>
  <c r="A55" i="26"/>
  <c r="B54" i="26"/>
  <c r="F52" i="26"/>
  <c r="J121" i="25" s="1"/>
  <c r="P103" i="25" l="1"/>
  <c r="Q102" i="25"/>
  <c r="R103" i="25"/>
  <c r="O103" i="25"/>
  <c r="F103" i="25"/>
  <c r="E104" i="25"/>
  <c r="C104" i="25"/>
  <c r="G104" i="25"/>
  <c r="L104" i="25"/>
  <c r="H104" i="25"/>
  <c r="A110" i="25"/>
  <c r="N110" i="25" s="1"/>
  <c r="D109" i="25"/>
  <c r="B109" i="25"/>
  <c r="D54" i="26"/>
  <c r="E54" i="26" s="1"/>
  <c r="C54" i="26"/>
  <c r="A56" i="26"/>
  <c r="B55" i="26"/>
  <c r="F53" i="26"/>
  <c r="J122" i="25" s="1"/>
  <c r="P104" i="25" l="1"/>
  <c r="Q103" i="25"/>
  <c r="R104" i="25"/>
  <c r="O104" i="25"/>
  <c r="F104" i="25"/>
  <c r="E105" i="25"/>
  <c r="G105" i="25"/>
  <c r="L105" i="25"/>
  <c r="C105" i="25"/>
  <c r="H105" i="25"/>
  <c r="A111" i="25"/>
  <c r="N111" i="25" s="1"/>
  <c r="D110" i="25"/>
  <c r="B110" i="25"/>
  <c r="F54" i="26"/>
  <c r="J123" i="25" s="1"/>
  <c r="C55" i="26"/>
  <c r="D55" i="26"/>
  <c r="E55" i="26" s="1"/>
  <c r="A57" i="26"/>
  <c r="B56" i="26"/>
  <c r="P105" i="25" l="1"/>
  <c r="Q104" i="25"/>
  <c r="R105" i="25"/>
  <c r="O105" i="25"/>
  <c r="E106" i="25"/>
  <c r="C106" i="25"/>
  <c r="G106" i="25"/>
  <c r="L106" i="25"/>
  <c r="H106" i="25"/>
  <c r="F105" i="25"/>
  <c r="A112" i="25"/>
  <c r="N112" i="25" s="1"/>
  <c r="D111" i="25"/>
  <c r="B111" i="25"/>
  <c r="A58" i="26"/>
  <c r="B57" i="26"/>
  <c r="D56" i="26"/>
  <c r="E56" i="26" s="1"/>
  <c r="C56" i="26"/>
  <c r="F55" i="26"/>
  <c r="J124" i="25" s="1"/>
  <c r="P106" i="25" l="1"/>
  <c r="Q105" i="25"/>
  <c r="R106" i="25"/>
  <c r="O106" i="25"/>
  <c r="E107" i="25"/>
  <c r="C107" i="25"/>
  <c r="L107" i="25"/>
  <c r="G107" i="25"/>
  <c r="H107" i="25"/>
  <c r="F106" i="25"/>
  <c r="A113" i="25"/>
  <c r="N113" i="25" s="1"/>
  <c r="D112" i="25"/>
  <c r="B112" i="25"/>
  <c r="F56" i="26"/>
  <c r="J125" i="25" s="1"/>
  <c r="C57" i="26"/>
  <c r="D57" i="26"/>
  <c r="E57" i="26" s="1"/>
  <c r="A59" i="26"/>
  <c r="B58" i="26"/>
  <c r="P107" i="25" l="1"/>
  <c r="Q106" i="25"/>
  <c r="R107" i="25"/>
  <c r="O107" i="25"/>
  <c r="F107" i="25"/>
  <c r="E108" i="25"/>
  <c r="C108" i="25"/>
  <c r="G108" i="25"/>
  <c r="L108" i="25"/>
  <c r="H108" i="25"/>
  <c r="A114" i="25"/>
  <c r="N114" i="25" s="1"/>
  <c r="D113" i="25"/>
  <c r="B113" i="25"/>
  <c r="D58" i="26"/>
  <c r="E58" i="26" s="1"/>
  <c r="C58" i="26"/>
  <c r="A60" i="26"/>
  <c r="B59" i="26"/>
  <c r="F57" i="26"/>
  <c r="J126" i="25" s="1"/>
  <c r="P108" i="25" l="1"/>
  <c r="Q107" i="25"/>
  <c r="R108" i="25"/>
  <c r="O108" i="25"/>
  <c r="E109" i="25"/>
  <c r="C109" i="25"/>
  <c r="L109" i="25"/>
  <c r="G109" i="25"/>
  <c r="H109" i="25"/>
  <c r="F108" i="25"/>
  <c r="A115" i="25"/>
  <c r="N115" i="25" s="1"/>
  <c r="B114" i="25"/>
  <c r="D114" i="25"/>
  <c r="D59" i="26"/>
  <c r="E59" i="26" s="1"/>
  <c r="C59" i="26"/>
  <c r="A61" i="26"/>
  <c r="B60" i="26"/>
  <c r="F58" i="26"/>
  <c r="J127" i="25" s="1"/>
  <c r="P109" i="25" l="1"/>
  <c r="Q108" i="25"/>
  <c r="R109" i="25"/>
  <c r="O109" i="25"/>
  <c r="E110" i="25"/>
  <c r="C110" i="25"/>
  <c r="L110" i="25"/>
  <c r="G110" i="25"/>
  <c r="H110" i="25"/>
  <c r="P110" i="25" s="1"/>
  <c r="F109" i="25"/>
  <c r="A116" i="25"/>
  <c r="N116" i="25" s="1"/>
  <c r="B115" i="25"/>
  <c r="D115" i="25"/>
  <c r="F59" i="26"/>
  <c r="J128" i="25" s="1"/>
  <c r="C60" i="26"/>
  <c r="D60" i="26"/>
  <c r="E60" i="26" s="1"/>
  <c r="A62" i="26"/>
  <c r="B61" i="26"/>
  <c r="Q109" i="25" l="1"/>
  <c r="R110" i="25"/>
  <c r="O110" i="25"/>
  <c r="F110" i="25"/>
  <c r="E111" i="25"/>
  <c r="C111" i="25"/>
  <c r="G111" i="25"/>
  <c r="L111" i="25"/>
  <c r="H111" i="25"/>
  <c r="P111" i="25" s="1"/>
  <c r="A117" i="25"/>
  <c r="N117" i="25" s="1"/>
  <c r="B116" i="25"/>
  <c r="D116" i="25"/>
  <c r="D61" i="26"/>
  <c r="E61" i="26" s="1"/>
  <c r="C61" i="26"/>
  <c r="A63" i="26"/>
  <c r="B62" i="26"/>
  <c r="F60" i="26"/>
  <c r="J129" i="25" s="1"/>
  <c r="Q110" i="25" l="1"/>
  <c r="R111" i="25"/>
  <c r="O111" i="25"/>
  <c r="F111" i="25"/>
  <c r="E112" i="25"/>
  <c r="C112" i="25"/>
  <c r="G112" i="25"/>
  <c r="L112" i="25"/>
  <c r="H112" i="25"/>
  <c r="P112" i="25" s="1"/>
  <c r="A118" i="25"/>
  <c r="N118" i="25" s="1"/>
  <c r="D117" i="25"/>
  <c r="B117" i="25"/>
  <c r="D62" i="26"/>
  <c r="E62" i="26" s="1"/>
  <c r="C62" i="26"/>
  <c r="A64" i="26"/>
  <c r="B63" i="26"/>
  <c r="F61" i="26"/>
  <c r="J130" i="25" s="1"/>
  <c r="Q111" i="25" l="1"/>
  <c r="R112" i="25"/>
  <c r="O112" i="25"/>
  <c r="F112" i="25"/>
  <c r="E113" i="25"/>
  <c r="G113" i="25"/>
  <c r="L113" i="25"/>
  <c r="C113" i="25"/>
  <c r="H113" i="25"/>
  <c r="P113" i="25" s="1"/>
  <c r="A119" i="25"/>
  <c r="N119" i="25" s="1"/>
  <c r="D118" i="25"/>
  <c r="B118" i="25"/>
  <c r="F62" i="26"/>
  <c r="J131" i="25" s="1"/>
  <c r="C63" i="26"/>
  <c r="D63" i="26"/>
  <c r="E63" i="26" s="1"/>
  <c r="A65" i="26"/>
  <c r="B64" i="26"/>
  <c r="Q112" i="25" l="1"/>
  <c r="R113" i="25"/>
  <c r="O113" i="25"/>
  <c r="F113" i="25"/>
  <c r="E114" i="25"/>
  <c r="L114" i="25"/>
  <c r="G114" i="25"/>
  <c r="C114" i="25"/>
  <c r="H114" i="25"/>
  <c r="P114" i="25" s="1"/>
  <c r="A120" i="25"/>
  <c r="N120" i="25" s="1"/>
  <c r="D119" i="25"/>
  <c r="B119" i="25"/>
  <c r="D64" i="26"/>
  <c r="E64" i="26" s="1"/>
  <c r="C64" i="26"/>
  <c r="A66" i="26"/>
  <c r="B65" i="26"/>
  <c r="F63" i="26"/>
  <c r="J132" i="25" s="1"/>
  <c r="Q113" i="25" l="1"/>
  <c r="R114" i="25"/>
  <c r="O114" i="25"/>
  <c r="F114" i="25"/>
  <c r="E115" i="25"/>
  <c r="L115" i="25"/>
  <c r="C115" i="25"/>
  <c r="G115" i="25"/>
  <c r="H115" i="25"/>
  <c r="P115" i="25" s="1"/>
  <c r="A121" i="25"/>
  <c r="N121" i="25" s="1"/>
  <c r="D120" i="25"/>
  <c r="B120" i="25"/>
  <c r="F64" i="26"/>
  <c r="J133" i="25" s="1"/>
  <c r="C65" i="26"/>
  <c r="D65" i="26"/>
  <c r="E65" i="26" s="1"/>
  <c r="A67" i="26"/>
  <c r="B66" i="26"/>
  <c r="Q114" i="25" l="1"/>
  <c r="R115" i="25"/>
  <c r="O115" i="25"/>
  <c r="F115" i="25"/>
  <c r="E116" i="25"/>
  <c r="G116" i="25"/>
  <c r="L116" i="25"/>
  <c r="C116" i="25"/>
  <c r="H116" i="25"/>
  <c r="P116" i="25" s="1"/>
  <c r="A122" i="25"/>
  <c r="N122" i="25" s="1"/>
  <c r="D121" i="25"/>
  <c r="B121" i="25"/>
  <c r="F65" i="26"/>
  <c r="J134" i="25" s="1"/>
  <c r="D66" i="26"/>
  <c r="E66" i="26" s="1"/>
  <c r="C66" i="26"/>
  <c r="A68" i="26"/>
  <c r="B67" i="26"/>
  <c r="Q115" i="25" l="1"/>
  <c r="R116" i="25"/>
  <c r="O116" i="25"/>
  <c r="F116" i="25"/>
  <c r="E117" i="25"/>
  <c r="L117" i="25"/>
  <c r="G117" i="25"/>
  <c r="C117" i="25"/>
  <c r="H117" i="25"/>
  <c r="P117" i="25" s="1"/>
  <c r="A123" i="25"/>
  <c r="N123" i="25" s="1"/>
  <c r="B122" i="25"/>
  <c r="D122" i="25"/>
  <c r="A69" i="26"/>
  <c r="B68" i="26"/>
  <c r="D67" i="26"/>
  <c r="E67" i="26" s="1"/>
  <c r="C67" i="26"/>
  <c r="F66" i="26"/>
  <c r="J135" i="25" s="1"/>
  <c r="Q116" i="25" l="1"/>
  <c r="R117" i="25"/>
  <c r="O117" i="25"/>
  <c r="F117" i="25"/>
  <c r="E118" i="25"/>
  <c r="G118" i="25"/>
  <c r="C118" i="25"/>
  <c r="L118" i="25"/>
  <c r="H118" i="25"/>
  <c r="P118" i="25" s="1"/>
  <c r="A124" i="25"/>
  <c r="N124" i="25" s="1"/>
  <c r="B123" i="25"/>
  <c r="D123" i="25"/>
  <c r="F67" i="26"/>
  <c r="J136" i="25" s="1"/>
  <c r="C68" i="26"/>
  <c r="D68" i="26"/>
  <c r="E68" i="26" s="1"/>
  <c r="A70" i="26"/>
  <c r="B69" i="26"/>
  <c r="Q117" i="25" l="1"/>
  <c r="R118" i="25"/>
  <c r="O118" i="25"/>
  <c r="E119" i="25"/>
  <c r="C119" i="25"/>
  <c r="L119" i="25"/>
  <c r="G119" i="25"/>
  <c r="H119" i="25"/>
  <c r="P119" i="25" s="1"/>
  <c r="F118" i="25"/>
  <c r="Q118" i="25" s="1"/>
  <c r="A125" i="25"/>
  <c r="N125" i="25" s="1"/>
  <c r="B124" i="25"/>
  <c r="D124" i="25"/>
  <c r="D69" i="26"/>
  <c r="E69" i="26" s="1"/>
  <c r="C69" i="26"/>
  <c r="A71" i="26"/>
  <c r="B70" i="26"/>
  <c r="F68" i="26"/>
  <c r="J137" i="25" s="1"/>
  <c r="R119" i="25" l="1"/>
  <c r="O119" i="25"/>
  <c r="E120" i="25"/>
  <c r="L120" i="25"/>
  <c r="C120" i="25"/>
  <c r="G120" i="25"/>
  <c r="H120" i="25"/>
  <c r="P120" i="25" s="1"/>
  <c r="F119" i="25"/>
  <c r="Q119" i="25" s="1"/>
  <c r="A126" i="25"/>
  <c r="N126" i="25" s="1"/>
  <c r="D125" i="25"/>
  <c r="B125" i="25"/>
  <c r="D70" i="26"/>
  <c r="E70" i="26" s="1"/>
  <c r="C70" i="26"/>
  <c r="A72" i="26"/>
  <c r="B71" i="26"/>
  <c r="F69" i="26"/>
  <c r="J138" i="25" s="1"/>
  <c r="R120" i="25" l="1"/>
  <c r="O120" i="25"/>
  <c r="E121" i="25"/>
  <c r="G121" i="25"/>
  <c r="C121" i="25"/>
  <c r="L121" i="25"/>
  <c r="H121" i="25"/>
  <c r="P121" i="25" s="1"/>
  <c r="F120" i="25"/>
  <c r="Q120" i="25" s="1"/>
  <c r="A127" i="25"/>
  <c r="N127" i="25" s="1"/>
  <c r="D126" i="25"/>
  <c r="B126" i="25"/>
  <c r="C71" i="26"/>
  <c r="D71" i="26"/>
  <c r="E71" i="26" s="1"/>
  <c r="A73" i="26"/>
  <c r="B72" i="26"/>
  <c r="F70" i="26"/>
  <c r="J139" i="25" s="1"/>
  <c r="R121" i="25" l="1"/>
  <c r="O121" i="25"/>
  <c r="E122" i="25"/>
  <c r="L122" i="25"/>
  <c r="G122" i="25"/>
  <c r="C122" i="25"/>
  <c r="H122" i="25"/>
  <c r="P122" i="25" s="1"/>
  <c r="F121" i="25"/>
  <c r="Q121" i="25" s="1"/>
  <c r="A128" i="25"/>
  <c r="N128" i="25" s="1"/>
  <c r="D127" i="25"/>
  <c r="B127" i="25"/>
  <c r="A74" i="26"/>
  <c r="B73" i="26"/>
  <c r="D72" i="26"/>
  <c r="E72" i="26" s="1"/>
  <c r="C72" i="26"/>
  <c r="F71" i="26"/>
  <c r="J140" i="25" s="1"/>
  <c r="R122" i="25" l="1"/>
  <c r="O122" i="25"/>
  <c r="E123" i="25"/>
  <c r="C123" i="25"/>
  <c r="G123" i="25"/>
  <c r="L123" i="25"/>
  <c r="H123" i="25"/>
  <c r="P123" i="25" s="1"/>
  <c r="F122" i="25"/>
  <c r="Q122" i="25" s="1"/>
  <c r="A129" i="25"/>
  <c r="N129" i="25" s="1"/>
  <c r="D128" i="25"/>
  <c r="B128" i="25"/>
  <c r="A75" i="26"/>
  <c r="B74" i="26"/>
  <c r="F72" i="26"/>
  <c r="J141" i="25" s="1"/>
  <c r="C73" i="26"/>
  <c r="D73" i="26"/>
  <c r="E73" i="26" s="1"/>
  <c r="R123" i="25" l="1"/>
  <c r="O123" i="25"/>
  <c r="F123" i="25"/>
  <c r="Q123" i="25" s="1"/>
  <c r="E124" i="25"/>
  <c r="L124" i="25"/>
  <c r="G124" i="25"/>
  <c r="C124" i="25"/>
  <c r="H124" i="25"/>
  <c r="P124" i="25" s="1"/>
  <c r="A130" i="25"/>
  <c r="N130" i="25" s="1"/>
  <c r="D129" i="25"/>
  <c r="B129" i="25"/>
  <c r="F73" i="26"/>
  <c r="J142" i="25" s="1"/>
  <c r="D74" i="26"/>
  <c r="E74" i="26" s="1"/>
  <c r="C74" i="26"/>
  <c r="A76" i="26"/>
  <c r="B75" i="26"/>
  <c r="R124" i="25" l="1"/>
  <c r="O124" i="25"/>
  <c r="E125" i="25"/>
  <c r="L125" i="25"/>
  <c r="C125" i="25"/>
  <c r="G125" i="25"/>
  <c r="H125" i="25"/>
  <c r="P125" i="25" s="1"/>
  <c r="F124" i="25"/>
  <c r="Q124" i="25" s="1"/>
  <c r="A131" i="25"/>
  <c r="N131" i="25" s="1"/>
  <c r="B130" i="25"/>
  <c r="D130" i="25"/>
  <c r="D75" i="26"/>
  <c r="E75" i="26" s="1"/>
  <c r="C75" i="26"/>
  <c r="A77" i="26"/>
  <c r="B76" i="26"/>
  <c r="F74" i="26"/>
  <c r="J143" i="25" s="1"/>
  <c r="R125" i="25" l="1"/>
  <c r="O125" i="25"/>
  <c r="E126" i="25"/>
  <c r="C126" i="25"/>
  <c r="L126" i="25"/>
  <c r="G126" i="25"/>
  <c r="H126" i="25"/>
  <c r="P126" i="25" s="1"/>
  <c r="F125" i="25"/>
  <c r="Q125" i="25" s="1"/>
  <c r="A132" i="25"/>
  <c r="N132" i="25" s="1"/>
  <c r="D131" i="25"/>
  <c r="B131" i="25"/>
  <c r="C76" i="26"/>
  <c r="D76" i="26"/>
  <c r="E76" i="26" s="1"/>
  <c r="A78" i="26"/>
  <c r="B77" i="26"/>
  <c r="F75" i="26"/>
  <c r="J144" i="25" s="1"/>
  <c r="R126" i="25" l="1"/>
  <c r="O126" i="25"/>
  <c r="F126" i="25"/>
  <c r="Q126" i="25" s="1"/>
  <c r="E127" i="25"/>
  <c r="C127" i="25"/>
  <c r="L127" i="25"/>
  <c r="G127" i="25"/>
  <c r="H127" i="25"/>
  <c r="P127" i="25" s="1"/>
  <c r="A133" i="25"/>
  <c r="N133" i="25" s="1"/>
  <c r="D132" i="25"/>
  <c r="B132" i="25"/>
  <c r="F76" i="26"/>
  <c r="J145" i="25" s="1"/>
  <c r="D77" i="26"/>
  <c r="E77" i="26" s="1"/>
  <c r="C77" i="26"/>
  <c r="A79" i="26"/>
  <c r="B78" i="26"/>
  <c r="R127" i="25" l="1"/>
  <c r="O127" i="25"/>
  <c r="F127" i="25"/>
  <c r="Q127" i="25" s="1"/>
  <c r="E128" i="25"/>
  <c r="G128" i="25"/>
  <c r="C128" i="25"/>
  <c r="L128" i="25"/>
  <c r="H128" i="25"/>
  <c r="P128" i="25" s="1"/>
  <c r="A134" i="25"/>
  <c r="N134" i="25" s="1"/>
  <c r="D133" i="25"/>
  <c r="B133" i="25"/>
  <c r="D78" i="26"/>
  <c r="E78" i="26" s="1"/>
  <c r="C78" i="26"/>
  <c r="F77" i="26"/>
  <c r="J146" i="25" s="1"/>
  <c r="A80" i="26"/>
  <c r="B79" i="26"/>
  <c r="R128" i="25" l="1"/>
  <c r="O128" i="25"/>
  <c r="F128" i="25"/>
  <c r="Q128" i="25" s="1"/>
  <c r="E129" i="25"/>
  <c r="C129" i="25"/>
  <c r="L129" i="25"/>
  <c r="G129" i="25"/>
  <c r="H129" i="25"/>
  <c r="P129" i="25" s="1"/>
  <c r="A135" i="25"/>
  <c r="N135" i="25" s="1"/>
  <c r="D134" i="25"/>
  <c r="B134" i="25"/>
  <c r="F78" i="26"/>
  <c r="J147" i="25" s="1"/>
  <c r="A81" i="26"/>
  <c r="B80" i="26"/>
  <c r="D79" i="26"/>
  <c r="E79" i="26" s="1"/>
  <c r="C79" i="26"/>
  <c r="R129" i="25" l="1"/>
  <c r="O129" i="25"/>
  <c r="F129" i="25"/>
  <c r="Q129" i="25" s="1"/>
  <c r="E130" i="25"/>
  <c r="L130" i="25"/>
  <c r="G130" i="25"/>
  <c r="C130" i="25"/>
  <c r="H130" i="25"/>
  <c r="P130" i="25" s="1"/>
  <c r="A136" i="25"/>
  <c r="N136" i="25" s="1"/>
  <c r="D135" i="25"/>
  <c r="B135" i="25"/>
  <c r="A82" i="26"/>
  <c r="B81" i="26"/>
  <c r="F79" i="26"/>
  <c r="J148" i="25" s="1"/>
  <c r="C80" i="26"/>
  <c r="D80" i="26"/>
  <c r="E80" i="26" s="1"/>
  <c r="R130" i="25" l="1"/>
  <c r="O130" i="25"/>
  <c r="E131" i="25"/>
  <c r="L131" i="25"/>
  <c r="G131" i="25"/>
  <c r="C131" i="25"/>
  <c r="H131" i="25"/>
  <c r="P131" i="25" s="1"/>
  <c r="F130" i="25"/>
  <c r="Q130" i="25" s="1"/>
  <c r="A137" i="25"/>
  <c r="N137" i="25" s="1"/>
  <c r="D136" i="25"/>
  <c r="B136" i="25"/>
  <c r="F80" i="26"/>
  <c r="J149" i="25" s="1"/>
  <c r="D81" i="26"/>
  <c r="E81" i="26" s="1"/>
  <c r="C81" i="26"/>
  <c r="A83" i="26"/>
  <c r="B82" i="26"/>
  <c r="O131" i="25" l="1"/>
  <c r="R131" i="25"/>
  <c r="F131" i="25"/>
  <c r="Q131" i="25" s="1"/>
  <c r="E132" i="25"/>
  <c r="C132" i="25"/>
  <c r="L132" i="25"/>
  <c r="G132" i="25"/>
  <c r="H132" i="25"/>
  <c r="P132" i="25" s="1"/>
  <c r="A138" i="25"/>
  <c r="N138" i="25" s="1"/>
  <c r="B137" i="25"/>
  <c r="D137" i="25"/>
  <c r="D82" i="26"/>
  <c r="E82" i="26" s="1"/>
  <c r="C82" i="26"/>
  <c r="A84" i="26"/>
  <c r="B83" i="26"/>
  <c r="F81" i="26"/>
  <c r="J150" i="25" s="1"/>
  <c r="O132" i="25" l="1"/>
  <c r="R132" i="25"/>
  <c r="F132" i="25"/>
  <c r="Q132" i="25" s="1"/>
  <c r="E133" i="25"/>
  <c r="C133" i="25"/>
  <c r="L133" i="25"/>
  <c r="G133" i="25"/>
  <c r="H133" i="25"/>
  <c r="P133" i="25" s="1"/>
  <c r="A139" i="25"/>
  <c r="N139" i="25" s="1"/>
  <c r="B138" i="25"/>
  <c r="D138" i="25"/>
  <c r="C83" i="26"/>
  <c r="D83" i="26"/>
  <c r="E83" i="26" s="1"/>
  <c r="A85" i="26"/>
  <c r="B84" i="26"/>
  <c r="F82" i="26"/>
  <c r="J151" i="25" s="1"/>
  <c r="O133" i="25" l="1"/>
  <c r="R133" i="25"/>
  <c r="F133" i="25"/>
  <c r="Q133" i="25" s="1"/>
  <c r="E134" i="25"/>
  <c r="L134" i="25"/>
  <c r="C134" i="25"/>
  <c r="G134" i="25"/>
  <c r="H134" i="25"/>
  <c r="P134" i="25" s="1"/>
  <c r="A140" i="25"/>
  <c r="N140" i="25" s="1"/>
  <c r="B139" i="25"/>
  <c r="D139" i="25"/>
  <c r="C84" i="26"/>
  <c r="D84" i="26"/>
  <c r="E84" i="26" s="1"/>
  <c r="A86" i="26"/>
  <c r="B85" i="26"/>
  <c r="F83" i="26"/>
  <c r="J152" i="25" s="1"/>
  <c r="O134" i="25" l="1"/>
  <c r="R134" i="25"/>
  <c r="F134" i="25"/>
  <c r="Q134" i="25" s="1"/>
  <c r="E135" i="25"/>
  <c r="C135" i="25"/>
  <c r="L135" i="25"/>
  <c r="G135" i="25"/>
  <c r="H135" i="25"/>
  <c r="P135" i="25" s="1"/>
  <c r="A141" i="25"/>
  <c r="N141" i="25" s="1"/>
  <c r="D140" i="25"/>
  <c r="B140" i="25"/>
  <c r="D85" i="26"/>
  <c r="E85" i="26" s="1"/>
  <c r="C85" i="26"/>
  <c r="A87" i="26"/>
  <c r="B86" i="26"/>
  <c r="F84" i="26"/>
  <c r="J153" i="25" s="1"/>
  <c r="O135" i="25" l="1"/>
  <c r="R135" i="25"/>
  <c r="F135" i="25"/>
  <c r="Q135" i="25" s="1"/>
  <c r="E136" i="25"/>
  <c r="G136" i="25"/>
  <c r="C136" i="25"/>
  <c r="L136" i="25"/>
  <c r="H136" i="25"/>
  <c r="P136" i="25" s="1"/>
  <c r="A142" i="25"/>
  <c r="N142" i="25" s="1"/>
  <c r="D141" i="25"/>
  <c r="B141" i="25"/>
  <c r="D86" i="26"/>
  <c r="E86" i="26" s="1"/>
  <c r="C86" i="26"/>
  <c r="A88" i="26"/>
  <c r="B87" i="26"/>
  <c r="F85" i="26"/>
  <c r="J154" i="25" s="1"/>
  <c r="O136" i="25" l="1"/>
  <c r="R136" i="25"/>
  <c r="F136" i="25"/>
  <c r="Q136" i="25" s="1"/>
  <c r="E137" i="25"/>
  <c r="L137" i="25"/>
  <c r="G137" i="25"/>
  <c r="C137" i="25"/>
  <c r="H137" i="25"/>
  <c r="P137" i="25" s="1"/>
  <c r="A143" i="25"/>
  <c r="N143" i="25" s="1"/>
  <c r="D142" i="25"/>
  <c r="B142" i="25"/>
  <c r="C87" i="26"/>
  <c r="D87" i="26"/>
  <c r="E87" i="26" s="1"/>
  <c r="A89" i="26"/>
  <c r="B88" i="26"/>
  <c r="F86" i="26"/>
  <c r="J155" i="25" s="1"/>
  <c r="O137" i="25" l="1"/>
  <c r="R137" i="25"/>
  <c r="E138" i="25"/>
  <c r="C138" i="25"/>
  <c r="L138" i="25"/>
  <c r="G138" i="25"/>
  <c r="H138" i="25"/>
  <c r="P138" i="25" s="1"/>
  <c r="F137" i="25"/>
  <c r="Q137" i="25" s="1"/>
  <c r="A144" i="25"/>
  <c r="N144" i="25" s="1"/>
  <c r="D143" i="25"/>
  <c r="B143" i="25"/>
  <c r="F87" i="26"/>
  <c r="J156" i="25" s="1"/>
  <c r="C88" i="26"/>
  <c r="D88" i="26"/>
  <c r="E88" i="26" s="1"/>
  <c r="A90" i="26"/>
  <c r="B89" i="26"/>
  <c r="O138" i="25" l="1"/>
  <c r="R138" i="25"/>
  <c r="E139" i="25"/>
  <c r="L139" i="25"/>
  <c r="C139" i="25"/>
  <c r="G139" i="25"/>
  <c r="H139" i="25"/>
  <c r="P139" i="25" s="1"/>
  <c r="F138" i="25"/>
  <c r="Q138" i="25" s="1"/>
  <c r="A145" i="25"/>
  <c r="N145" i="25" s="1"/>
  <c r="D144" i="25"/>
  <c r="B144" i="25"/>
  <c r="F88" i="26"/>
  <c r="J157" i="25" s="1"/>
  <c r="D89" i="26"/>
  <c r="E89" i="26" s="1"/>
  <c r="C89" i="26"/>
  <c r="A91" i="26"/>
  <c r="B90" i="26"/>
  <c r="O139" i="25" l="1"/>
  <c r="R139" i="25"/>
  <c r="E140" i="25"/>
  <c r="L140" i="25"/>
  <c r="G140" i="25"/>
  <c r="C140" i="25"/>
  <c r="H140" i="25"/>
  <c r="P140" i="25" s="1"/>
  <c r="F139" i="25"/>
  <c r="Q139" i="25" s="1"/>
  <c r="A146" i="25"/>
  <c r="N146" i="25" s="1"/>
  <c r="B145" i="25"/>
  <c r="D145" i="25"/>
  <c r="D90" i="26"/>
  <c r="E90" i="26" s="1"/>
  <c r="C90" i="26"/>
  <c r="A92" i="26"/>
  <c r="B91" i="26"/>
  <c r="F89" i="26"/>
  <c r="J158" i="25" s="1"/>
  <c r="O140" i="25" l="1"/>
  <c r="R140" i="25"/>
  <c r="F140" i="25"/>
  <c r="Q140" i="25" s="1"/>
  <c r="E141" i="25"/>
  <c r="L141" i="25"/>
  <c r="C141" i="25"/>
  <c r="G141" i="25"/>
  <c r="H141" i="25"/>
  <c r="P141" i="25" s="1"/>
  <c r="A147" i="25"/>
  <c r="N147" i="25" s="1"/>
  <c r="B146" i="25"/>
  <c r="D146" i="25"/>
  <c r="C91" i="26"/>
  <c r="D91" i="26"/>
  <c r="E91" i="26" s="1"/>
  <c r="A93" i="26"/>
  <c r="B92" i="26"/>
  <c r="F90" i="26"/>
  <c r="J159" i="25" s="1"/>
  <c r="O141" i="25" l="1"/>
  <c r="R141" i="25"/>
  <c r="F141" i="25"/>
  <c r="Q141" i="25" s="1"/>
  <c r="E142" i="25"/>
  <c r="C142" i="25"/>
  <c r="L142" i="25"/>
  <c r="G142" i="25"/>
  <c r="H142" i="25"/>
  <c r="P142" i="25" s="1"/>
  <c r="A148" i="25"/>
  <c r="N148" i="25" s="1"/>
  <c r="B147" i="25"/>
  <c r="D147" i="25"/>
  <c r="C92" i="26"/>
  <c r="D92" i="26"/>
  <c r="E92" i="26" s="1"/>
  <c r="A94" i="26"/>
  <c r="B93" i="26"/>
  <c r="F91" i="26"/>
  <c r="J160" i="25" s="1"/>
  <c r="O142" i="25" l="1"/>
  <c r="R142" i="25"/>
  <c r="F142" i="25"/>
  <c r="Q142" i="25" s="1"/>
  <c r="E143" i="25"/>
  <c r="C143" i="25"/>
  <c r="L143" i="25"/>
  <c r="G143" i="25"/>
  <c r="H143" i="25"/>
  <c r="P143" i="25" s="1"/>
  <c r="A149" i="25"/>
  <c r="N149" i="25" s="1"/>
  <c r="B148" i="25"/>
  <c r="D148" i="25"/>
  <c r="D93" i="26"/>
  <c r="E93" i="26" s="1"/>
  <c r="C93" i="26"/>
  <c r="A95" i="26"/>
  <c r="B94" i="26"/>
  <c r="F92" i="26"/>
  <c r="J161" i="25" s="1"/>
  <c r="O143" i="25" l="1"/>
  <c r="R143" i="25"/>
  <c r="F143" i="25"/>
  <c r="Q143" i="25" s="1"/>
  <c r="E144" i="25"/>
  <c r="G144" i="25"/>
  <c r="C144" i="25"/>
  <c r="L144" i="25"/>
  <c r="H144" i="25"/>
  <c r="P144" i="25" s="1"/>
  <c r="A150" i="25"/>
  <c r="N150" i="25" s="1"/>
  <c r="D149" i="25"/>
  <c r="B149" i="25"/>
  <c r="D94" i="26"/>
  <c r="E94" i="26" s="1"/>
  <c r="C94" i="26"/>
  <c r="A96" i="26"/>
  <c r="B95" i="26"/>
  <c r="F93" i="26"/>
  <c r="J162" i="25" s="1"/>
  <c r="O144" i="25" l="1"/>
  <c r="R144" i="25"/>
  <c r="F144" i="25"/>
  <c r="Q144" i="25" s="1"/>
  <c r="E145" i="25"/>
  <c r="G145" i="25"/>
  <c r="L145" i="25"/>
  <c r="C145" i="25"/>
  <c r="H145" i="25"/>
  <c r="P145" i="25" s="1"/>
  <c r="A151" i="25"/>
  <c r="N151" i="25" s="1"/>
  <c r="D150" i="25"/>
  <c r="B150" i="25"/>
  <c r="A97" i="26"/>
  <c r="B96" i="26"/>
  <c r="F94" i="26"/>
  <c r="J163" i="25" s="1"/>
  <c r="C95" i="26"/>
  <c r="D95" i="26"/>
  <c r="E95" i="26" s="1"/>
  <c r="O145" i="25" l="1"/>
  <c r="R145" i="25"/>
  <c r="F145" i="25"/>
  <c r="Q145" i="25" s="1"/>
  <c r="E146" i="25"/>
  <c r="L146" i="25"/>
  <c r="G146" i="25"/>
  <c r="C146" i="25"/>
  <c r="H146" i="25"/>
  <c r="P146" i="25" s="1"/>
  <c r="A152" i="25"/>
  <c r="N152" i="25" s="1"/>
  <c r="D151" i="25"/>
  <c r="B151" i="25"/>
  <c r="F95" i="26"/>
  <c r="J164" i="25" s="1"/>
  <c r="C96" i="26"/>
  <c r="D96" i="26"/>
  <c r="E96" i="26" s="1"/>
  <c r="A98" i="26"/>
  <c r="B97" i="26"/>
  <c r="O146" i="25" l="1"/>
  <c r="R146" i="25"/>
  <c r="E147" i="25"/>
  <c r="L147" i="25"/>
  <c r="G147" i="25"/>
  <c r="C147" i="25"/>
  <c r="H147" i="25"/>
  <c r="P147" i="25" s="1"/>
  <c r="F146" i="25"/>
  <c r="Q146" i="25" s="1"/>
  <c r="A153" i="25"/>
  <c r="N153" i="25" s="1"/>
  <c r="D152" i="25"/>
  <c r="B152" i="25"/>
  <c r="D97" i="26"/>
  <c r="E97" i="26" s="1"/>
  <c r="C97" i="26"/>
  <c r="A99" i="26"/>
  <c r="B98" i="26"/>
  <c r="F96" i="26"/>
  <c r="J165" i="25" s="1"/>
  <c r="O147" i="25" l="1"/>
  <c r="R147" i="25"/>
  <c r="E148" i="25"/>
  <c r="L148" i="25"/>
  <c r="C148" i="25"/>
  <c r="G148" i="25"/>
  <c r="H148" i="25"/>
  <c r="P148" i="25" s="1"/>
  <c r="F147" i="25"/>
  <c r="Q147" i="25" s="1"/>
  <c r="A154" i="25"/>
  <c r="N154" i="25" s="1"/>
  <c r="B153" i="25"/>
  <c r="D153" i="25"/>
  <c r="F97" i="26"/>
  <c r="J166" i="25" s="1"/>
  <c r="A100" i="26"/>
  <c r="B99" i="26"/>
  <c r="D98" i="26"/>
  <c r="E98" i="26" s="1"/>
  <c r="C98" i="26"/>
  <c r="O148" i="25" l="1"/>
  <c r="R148" i="25"/>
  <c r="F148" i="25"/>
  <c r="Q148" i="25" s="1"/>
  <c r="E149" i="25"/>
  <c r="C149" i="25"/>
  <c r="L149" i="25"/>
  <c r="G149" i="25"/>
  <c r="H149" i="25"/>
  <c r="P149" i="25" s="1"/>
  <c r="A155" i="25"/>
  <c r="N155" i="25" s="1"/>
  <c r="B154" i="25"/>
  <c r="D154" i="25"/>
  <c r="F98" i="26"/>
  <c r="J167" i="25" s="1"/>
  <c r="C99" i="26"/>
  <c r="D99" i="26"/>
  <c r="E99" i="26" s="1"/>
  <c r="A101" i="26"/>
  <c r="B100" i="26"/>
  <c r="O149" i="25" l="1"/>
  <c r="R149" i="25"/>
  <c r="E150" i="25"/>
  <c r="C150" i="25"/>
  <c r="L150" i="25"/>
  <c r="G150" i="25"/>
  <c r="H150" i="25"/>
  <c r="P150" i="25" s="1"/>
  <c r="F149" i="25"/>
  <c r="Q149" i="25" s="1"/>
  <c r="A156" i="25"/>
  <c r="N156" i="25" s="1"/>
  <c r="B155" i="25"/>
  <c r="D155" i="25"/>
  <c r="C100" i="26"/>
  <c r="D100" i="26"/>
  <c r="E100" i="26" s="1"/>
  <c r="A102" i="26"/>
  <c r="B101" i="26"/>
  <c r="F99" i="26"/>
  <c r="J168" i="25" s="1"/>
  <c r="O150" i="25" l="1"/>
  <c r="R150" i="25"/>
  <c r="E151" i="25"/>
  <c r="C151" i="25"/>
  <c r="G151" i="25"/>
  <c r="L151" i="25"/>
  <c r="H151" i="25"/>
  <c r="P151" i="25" s="1"/>
  <c r="F150" i="25"/>
  <c r="Q150" i="25" s="1"/>
  <c r="A157" i="25"/>
  <c r="N157" i="25" s="1"/>
  <c r="B156" i="25"/>
  <c r="D156" i="25"/>
  <c r="D101" i="26"/>
  <c r="E101" i="26" s="1"/>
  <c r="C101" i="26"/>
  <c r="A103" i="26"/>
  <c r="B102" i="26"/>
  <c r="F100" i="26"/>
  <c r="J169" i="25" s="1"/>
  <c r="O151" i="25" l="1"/>
  <c r="R151" i="25"/>
  <c r="F151" i="25"/>
  <c r="Q151" i="25" s="1"/>
  <c r="E152" i="25"/>
  <c r="L152" i="25"/>
  <c r="G152" i="25"/>
  <c r="C152" i="25"/>
  <c r="H152" i="25"/>
  <c r="P152" i="25" s="1"/>
  <c r="A158" i="25"/>
  <c r="N158" i="25" s="1"/>
  <c r="B157" i="25"/>
  <c r="D157" i="25"/>
  <c r="D102" i="26"/>
  <c r="E102" i="26" s="1"/>
  <c r="C102" i="26"/>
  <c r="A104" i="26"/>
  <c r="B103" i="26"/>
  <c r="F101" i="26"/>
  <c r="J170" i="25" s="1"/>
  <c r="O152" i="25" l="1"/>
  <c r="R152" i="25"/>
  <c r="F152" i="25"/>
  <c r="Q152" i="25" s="1"/>
  <c r="E153" i="25"/>
  <c r="G153" i="25"/>
  <c r="C153" i="25"/>
  <c r="L153" i="25"/>
  <c r="H153" i="25"/>
  <c r="P153" i="25" s="1"/>
  <c r="A159" i="25"/>
  <c r="N159" i="25" s="1"/>
  <c r="D158" i="25"/>
  <c r="B158" i="25"/>
  <c r="A105" i="26"/>
  <c r="B104" i="26"/>
  <c r="C103" i="26"/>
  <c r="D103" i="26"/>
  <c r="E103" i="26" s="1"/>
  <c r="F102" i="26"/>
  <c r="J171" i="25" s="1"/>
  <c r="O153" i="25" l="1"/>
  <c r="R153" i="25"/>
  <c r="F153" i="25"/>
  <c r="Q153" i="25" s="1"/>
  <c r="E154" i="25"/>
  <c r="G154" i="25"/>
  <c r="C154" i="25"/>
  <c r="L154" i="25"/>
  <c r="H154" i="25"/>
  <c r="P154" i="25" s="1"/>
  <c r="A160" i="25"/>
  <c r="N160" i="25" s="1"/>
  <c r="D159" i="25"/>
  <c r="B159" i="25"/>
  <c r="F103" i="26"/>
  <c r="J172" i="25" s="1"/>
  <c r="C104" i="26"/>
  <c r="D104" i="26"/>
  <c r="E104" i="26" s="1"/>
  <c r="A106" i="26"/>
  <c r="B105" i="26"/>
  <c r="O154" i="25" l="1"/>
  <c r="R154" i="25"/>
  <c r="F154" i="25"/>
  <c r="Q154" i="25" s="1"/>
  <c r="E155" i="25"/>
  <c r="C155" i="25"/>
  <c r="L155" i="25"/>
  <c r="G155" i="25"/>
  <c r="H155" i="25"/>
  <c r="P155" i="25" s="1"/>
  <c r="A161" i="25"/>
  <c r="N161" i="25" s="1"/>
  <c r="D160" i="25"/>
  <c r="B160" i="25"/>
  <c r="D105" i="26"/>
  <c r="E105" i="26" s="1"/>
  <c r="C105" i="26"/>
  <c r="A107" i="26"/>
  <c r="B106" i="26"/>
  <c r="F104" i="26"/>
  <c r="J173" i="25" s="1"/>
  <c r="O155" i="25" l="1"/>
  <c r="R155" i="25"/>
  <c r="F155" i="25"/>
  <c r="Q155" i="25" s="1"/>
  <c r="E156" i="25"/>
  <c r="G156" i="25"/>
  <c r="L156" i="25"/>
  <c r="C156" i="25"/>
  <c r="H156" i="25"/>
  <c r="P156" i="25" s="1"/>
  <c r="A162" i="25"/>
  <c r="N162" i="25" s="1"/>
  <c r="B161" i="25"/>
  <c r="D161" i="25"/>
  <c r="F105" i="26"/>
  <c r="J174" i="25" s="1"/>
  <c r="D106" i="26"/>
  <c r="E106" i="26" s="1"/>
  <c r="C106" i="26"/>
  <c r="A108" i="26"/>
  <c r="B107" i="26"/>
  <c r="O156" i="25" l="1"/>
  <c r="R156" i="25"/>
  <c r="E157" i="25"/>
  <c r="C157" i="25"/>
  <c r="L157" i="25"/>
  <c r="G157" i="25"/>
  <c r="H157" i="25"/>
  <c r="P157" i="25" s="1"/>
  <c r="F156" i="25"/>
  <c r="Q156" i="25" s="1"/>
  <c r="A163" i="25"/>
  <c r="N163" i="25" s="1"/>
  <c r="B162" i="25"/>
  <c r="D162" i="25"/>
  <c r="C107" i="26"/>
  <c r="D107" i="26"/>
  <c r="E107" i="26" s="1"/>
  <c r="F106" i="26"/>
  <c r="J175" i="25" s="1"/>
  <c r="A109" i="26"/>
  <c r="B108" i="26"/>
  <c r="O157" i="25" l="1"/>
  <c r="R157" i="25"/>
  <c r="F157" i="25"/>
  <c r="Q157" i="25" s="1"/>
  <c r="E158" i="25"/>
  <c r="C158" i="25"/>
  <c r="G158" i="25"/>
  <c r="L158" i="25"/>
  <c r="H158" i="25"/>
  <c r="P158" i="25" s="1"/>
  <c r="A164" i="25"/>
  <c r="N164" i="25" s="1"/>
  <c r="B163" i="25"/>
  <c r="D163" i="25"/>
  <c r="C108" i="26"/>
  <c r="D108" i="26"/>
  <c r="E108" i="26" s="1"/>
  <c r="A110" i="26"/>
  <c r="B109" i="26"/>
  <c r="F107" i="26"/>
  <c r="J176" i="25" s="1"/>
  <c r="O158" i="25" l="1"/>
  <c r="R158" i="25"/>
  <c r="F158" i="25"/>
  <c r="Q158" i="25" s="1"/>
  <c r="E159" i="25"/>
  <c r="C159" i="25"/>
  <c r="G159" i="25"/>
  <c r="L159" i="25"/>
  <c r="H159" i="25"/>
  <c r="P159" i="25" s="1"/>
  <c r="A165" i="25"/>
  <c r="N165" i="25" s="1"/>
  <c r="B164" i="25"/>
  <c r="D164" i="25"/>
  <c r="D109" i="26"/>
  <c r="E109" i="26" s="1"/>
  <c r="C109" i="26"/>
  <c r="A111" i="26"/>
  <c r="B110" i="26"/>
  <c r="F108" i="26"/>
  <c r="J177" i="25" s="1"/>
  <c r="O159" i="25" l="1"/>
  <c r="R159" i="25"/>
  <c r="F159" i="25"/>
  <c r="Q159" i="25" s="1"/>
  <c r="E160" i="25"/>
  <c r="G160" i="25"/>
  <c r="L160" i="25"/>
  <c r="C160" i="25"/>
  <c r="H160" i="25"/>
  <c r="P160" i="25" s="1"/>
  <c r="A166" i="25"/>
  <c r="N166" i="25" s="1"/>
  <c r="B165" i="25"/>
  <c r="D165" i="25"/>
  <c r="F109" i="26"/>
  <c r="J178" i="25" s="1"/>
  <c r="D110" i="26"/>
  <c r="E110" i="26" s="1"/>
  <c r="C110" i="26"/>
  <c r="A112" i="26"/>
  <c r="B111" i="26"/>
  <c r="O160" i="25" l="1"/>
  <c r="R160" i="25"/>
  <c r="E161" i="25"/>
  <c r="G161" i="25"/>
  <c r="C161" i="25"/>
  <c r="L161" i="25"/>
  <c r="H161" i="25"/>
  <c r="P161" i="25" s="1"/>
  <c r="F160" i="25"/>
  <c r="Q160" i="25" s="1"/>
  <c r="A167" i="25"/>
  <c r="N167" i="25" s="1"/>
  <c r="D166" i="25"/>
  <c r="B166" i="25"/>
  <c r="F110" i="26"/>
  <c r="J179" i="25" s="1"/>
  <c r="D111" i="26"/>
  <c r="E111" i="26" s="1"/>
  <c r="C111" i="26"/>
  <c r="A113" i="26"/>
  <c r="B112" i="26"/>
  <c r="O161" i="25" l="1"/>
  <c r="R161" i="25"/>
  <c r="F161" i="25"/>
  <c r="Q161" i="25" s="1"/>
  <c r="E162" i="25"/>
  <c r="L162" i="25"/>
  <c r="G162" i="25"/>
  <c r="C162" i="25"/>
  <c r="H162" i="25"/>
  <c r="P162" i="25" s="1"/>
  <c r="A168" i="25"/>
  <c r="N168" i="25" s="1"/>
  <c r="B167" i="25"/>
  <c r="D167" i="25"/>
  <c r="F111" i="26"/>
  <c r="J180" i="25" s="1"/>
  <c r="C112" i="26"/>
  <c r="D112" i="26"/>
  <c r="E112" i="26" s="1"/>
  <c r="A114" i="26"/>
  <c r="B113" i="26"/>
  <c r="O162" i="25" l="1"/>
  <c r="R162" i="25"/>
  <c r="E163" i="25"/>
  <c r="C163" i="25"/>
  <c r="L163" i="25"/>
  <c r="G163" i="25"/>
  <c r="H163" i="25"/>
  <c r="P163" i="25" s="1"/>
  <c r="F162" i="25"/>
  <c r="Q162" i="25" s="1"/>
  <c r="A169" i="25"/>
  <c r="N169" i="25" s="1"/>
  <c r="D168" i="25"/>
  <c r="B168" i="25"/>
  <c r="D113" i="26"/>
  <c r="E113" i="26" s="1"/>
  <c r="C113" i="26"/>
  <c r="A115" i="26"/>
  <c r="B114" i="26"/>
  <c r="F112" i="26"/>
  <c r="J181" i="25" s="1"/>
  <c r="O163" i="25" l="1"/>
  <c r="R163" i="25"/>
  <c r="F163" i="25"/>
  <c r="Q163" i="25" s="1"/>
  <c r="E164" i="25"/>
  <c r="L164" i="25"/>
  <c r="G164" i="25"/>
  <c r="C164" i="25"/>
  <c r="H164" i="25"/>
  <c r="P164" i="25" s="1"/>
  <c r="A170" i="25"/>
  <c r="N170" i="25" s="1"/>
  <c r="B169" i="25"/>
  <c r="D169" i="25"/>
  <c r="D114" i="26"/>
  <c r="E114" i="26" s="1"/>
  <c r="C114" i="26"/>
  <c r="A116" i="26"/>
  <c r="B115" i="26"/>
  <c r="F113" i="26"/>
  <c r="J182" i="25" s="1"/>
  <c r="O164" i="25" l="1"/>
  <c r="R164" i="25"/>
  <c r="F164" i="25"/>
  <c r="Q164" i="25" s="1"/>
  <c r="E165" i="25"/>
  <c r="L165" i="25"/>
  <c r="G165" i="25"/>
  <c r="C165" i="25"/>
  <c r="H165" i="25"/>
  <c r="P165" i="25" s="1"/>
  <c r="A171" i="25"/>
  <c r="N171" i="25" s="1"/>
  <c r="B170" i="25"/>
  <c r="D170" i="25"/>
  <c r="A117" i="26"/>
  <c r="B116" i="26"/>
  <c r="C115" i="26"/>
  <c r="D115" i="26"/>
  <c r="E115" i="26" s="1"/>
  <c r="F114" i="26"/>
  <c r="J183" i="25" s="1"/>
  <c r="O165" i="25" l="1"/>
  <c r="R165" i="25"/>
  <c r="E166" i="25"/>
  <c r="G166" i="25"/>
  <c r="L166" i="25"/>
  <c r="C166" i="25"/>
  <c r="H166" i="25"/>
  <c r="P166" i="25" s="1"/>
  <c r="F165" i="25"/>
  <c r="Q165" i="25" s="1"/>
  <c r="A172" i="25"/>
  <c r="N172" i="25" s="1"/>
  <c r="B171" i="25"/>
  <c r="D171" i="25"/>
  <c r="F115" i="26"/>
  <c r="J184" i="25" s="1"/>
  <c r="C116" i="26"/>
  <c r="D116" i="26"/>
  <c r="E116" i="26" s="1"/>
  <c r="A118" i="26"/>
  <c r="B117" i="26"/>
  <c r="O166" i="25" l="1"/>
  <c r="R166" i="25"/>
  <c r="E167" i="25"/>
  <c r="L167" i="25"/>
  <c r="C167" i="25"/>
  <c r="G167" i="25"/>
  <c r="H167" i="25"/>
  <c r="P167" i="25" s="1"/>
  <c r="F166" i="25"/>
  <c r="Q166" i="25" s="1"/>
  <c r="A173" i="25"/>
  <c r="N173" i="25" s="1"/>
  <c r="B172" i="25"/>
  <c r="D172" i="25"/>
  <c r="D117" i="26"/>
  <c r="E117" i="26" s="1"/>
  <c r="C117" i="26"/>
  <c r="A119" i="26"/>
  <c r="B118" i="26"/>
  <c r="F116" i="26"/>
  <c r="J185" i="25" s="1"/>
  <c r="O167" i="25" l="1"/>
  <c r="R167" i="25"/>
  <c r="E168" i="25"/>
  <c r="C168" i="25"/>
  <c r="L168" i="25"/>
  <c r="G168" i="25"/>
  <c r="H168" i="25"/>
  <c r="P168" i="25" s="1"/>
  <c r="F167" i="25"/>
  <c r="Q167" i="25" s="1"/>
  <c r="A174" i="25"/>
  <c r="N174" i="25" s="1"/>
  <c r="B173" i="25"/>
  <c r="D173" i="25"/>
  <c r="A120" i="26"/>
  <c r="B119" i="26"/>
  <c r="D118" i="26"/>
  <c r="E118" i="26" s="1"/>
  <c r="C118" i="26"/>
  <c r="F117" i="26"/>
  <c r="J186" i="25" s="1"/>
  <c r="R168" i="25" l="1"/>
  <c r="O168" i="25"/>
  <c r="F168" i="25"/>
  <c r="Q168" i="25" s="1"/>
  <c r="E169" i="25"/>
  <c r="G169" i="25"/>
  <c r="L169" i="25"/>
  <c r="C169" i="25"/>
  <c r="H169" i="25"/>
  <c r="P169" i="25" s="1"/>
  <c r="A175" i="25"/>
  <c r="N175" i="25" s="1"/>
  <c r="B174" i="25"/>
  <c r="D174" i="25"/>
  <c r="D119" i="26"/>
  <c r="E119" i="26" s="1"/>
  <c r="C119" i="26"/>
  <c r="F118" i="26"/>
  <c r="J187" i="25" s="1"/>
  <c r="A121" i="26"/>
  <c r="B120" i="26"/>
  <c r="R169" i="25" l="1"/>
  <c r="O169" i="25"/>
  <c r="F169" i="25"/>
  <c r="Q169" i="25" s="1"/>
  <c r="E170" i="25"/>
  <c r="C170" i="25"/>
  <c r="G170" i="25"/>
  <c r="L170" i="25"/>
  <c r="H170" i="25"/>
  <c r="P170" i="25" s="1"/>
  <c r="A176" i="25"/>
  <c r="N176" i="25" s="1"/>
  <c r="B175" i="25"/>
  <c r="D175" i="25"/>
  <c r="A122" i="26"/>
  <c r="B121" i="26"/>
  <c r="F119" i="26"/>
  <c r="J188" i="25" s="1"/>
  <c r="C120" i="26"/>
  <c r="D120" i="26"/>
  <c r="E120" i="26" s="1"/>
  <c r="R170" i="25" l="1"/>
  <c r="O170" i="25"/>
  <c r="E171" i="25"/>
  <c r="C171" i="25"/>
  <c r="L171" i="25"/>
  <c r="G171" i="25"/>
  <c r="H171" i="25"/>
  <c r="P171" i="25" s="1"/>
  <c r="F170" i="25"/>
  <c r="Q170" i="25" s="1"/>
  <c r="A177" i="25"/>
  <c r="N177" i="25" s="1"/>
  <c r="D176" i="25"/>
  <c r="B176" i="25"/>
  <c r="F120" i="26"/>
  <c r="J189" i="25" s="1"/>
  <c r="D121" i="26"/>
  <c r="E121" i="26" s="1"/>
  <c r="C121" i="26"/>
  <c r="A123" i="26"/>
  <c r="B122" i="26"/>
  <c r="R171" i="25" l="1"/>
  <c r="O171" i="25"/>
  <c r="E172" i="25"/>
  <c r="L172" i="25"/>
  <c r="C172" i="25"/>
  <c r="G172" i="25"/>
  <c r="H172" i="25"/>
  <c r="P172" i="25" s="1"/>
  <c r="F171" i="25"/>
  <c r="Q171" i="25" s="1"/>
  <c r="A178" i="25"/>
  <c r="N178" i="25" s="1"/>
  <c r="B177" i="25"/>
  <c r="D177" i="25"/>
  <c r="F121" i="26"/>
  <c r="J190" i="25" s="1"/>
  <c r="A124" i="26"/>
  <c r="B123" i="26"/>
  <c r="D122" i="26"/>
  <c r="E122" i="26" s="1"/>
  <c r="C122" i="26"/>
  <c r="R172" i="25" l="1"/>
  <c r="O172" i="25"/>
  <c r="E173" i="25"/>
  <c r="L173" i="25"/>
  <c r="C173" i="25"/>
  <c r="G173" i="25"/>
  <c r="H173" i="25"/>
  <c r="P173" i="25" s="1"/>
  <c r="F172" i="25"/>
  <c r="Q172" i="25" s="1"/>
  <c r="A179" i="25"/>
  <c r="N179" i="25" s="1"/>
  <c r="B178" i="25"/>
  <c r="D178" i="25"/>
  <c r="F122" i="26"/>
  <c r="J191" i="25" s="1"/>
  <c r="C123" i="26"/>
  <c r="D123" i="26"/>
  <c r="E123" i="26" s="1"/>
  <c r="A125" i="26"/>
  <c r="B124" i="26"/>
  <c r="R173" i="25" l="1"/>
  <c r="O173" i="25"/>
  <c r="F173" i="25"/>
  <c r="Q173" i="25" s="1"/>
  <c r="E174" i="25"/>
  <c r="L174" i="25"/>
  <c r="C174" i="25"/>
  <c r="G174" i="25"/>
  <c r="H174" i="25"/>
  <c r="P174" i="25" s="1"/>
  <c r="A180" i="25"/>
  <c r="N180" i="25" s="1"/>
  <c r="B179" i="25"/>
  <c r="D179" i="25"/>
  <c r="C124" i="26"/>
  <c r="D124" i="26"/>
  <c r="E124" i="26" s="1"/>
  <c r="A126" i="26"/>
  <c r="B125" i="26"/>
  <c r="F123" i="26"/>
  <c r="J192" i="25" s="1"/>
  <c r="R174" i="25" l="1"/>
  <c r="O174" i="25"/>
  <c r="E175" i="25"/>
  <c r="C175" i="25"/>
  <c r="L175" i="25"/>
  <c r="G175" i="25"/>
  <c r="H175" i="25"/>
  <c r="P175" i="25" s="1"/>
  <c r="F174" i="25"/>
  <c r="Q174" i="25" s="1"/>
  <c r="A181" i="25"/>
  <c r="N181" i="25" s="1"/>
  <c r="B180" i="25"/>
  <c r="D180" i="25"/>
  <c r="D125" i="26"/>
  <c r="E125" i="26" s="1"/>
  <c r="C125" i="26"/>
  <c r="A127" i="26"/>
  <c r="B126" i="26"/>
  <c r="F124" i="26"/>
  <c r="J193" i="25" s="1"/>
  <c r="R175" i="25" l="1"/>
  <c r="O175" i="25"/>
  <c r="E176" i="25"/>
  <c r="G176" i="25"/>
  <c r="L176" i="25"/>
  <c r="C176" i="25"/>
  <c r="H176" i="25"/>
  <c r="P176" i="25" s="1"/>
  <c r="F175" i="25"/>
  <c r="Q175" i="25" s="1"/>
  <c r="A182" i="25"/>
  <c r="N182" i="25" s="1"/>
  <c r="B181" i="25"/>
  <c r="D181" i="25"/>
  <c r="A128" i="26"/>
  <c r="B127" i="26"/>
  <c r="D126" i="26"/>
  <c r="E126" i="26" s="1"/>
  <c r="C126" i="26"/>
  <c r="F125" i="26"/>
  <c r="J194" i="25" s="1"/>
  <c r="R176" i="25" l="1"/>
  <c r="O176" i="25"/>
  <c r="E177" i="25"/>
  <c r="G177" i="25"/>
  <c r="L177" i="25"/>
  <c r="C177" i="25"/>
  <c r="H177" i="25"/>
  <c r="P177" i="25" s="1"/>
  <c r="F176" i="25"/>
  <c r="Q176" i="25" s="1"/>
  <c r="A183" i="25"/>
  <c r="N183" i="25" s="1"/>
  <c r="B182" i="25"/>
  <c r="D182" i="25"/>
  <c r="F126" i="26"/>
  <c r="J195" i="25" s="1"/>
  <c r="D127" i="26"/>
  <c r="E127" i="26" s="1"/>
  <c r="C127" i="26"/>
  <c r="A129" i="26"/>
  <c r="B128" i="26"/>
  <c r="R177" i="25" l="1"/>
  <c r="O177" i="25"/>
  <c r="E178" i="25"/>
  <c r="R178" i="25" s="1"/>
  <c r="C178" i="25"/>
  <c r="L178" i="25"/>
  <c r="G178" i="25"/>
  <c r="H178" i="25"/>
  <c r="P178" i="25" s="1"/>
  <c r="F177" i="25"/>
  <c r="Q177" i="25" s="1"/>
  <c r="A184" i="25"/>
  <c r="N184" i="25" s="1"/>
  <c r="B183" i="25"/>
  <c r="D183" i="25"/>
  <c r="C128" i="26"/>
  <c r="D128" i="26"/>
  <c r="E128" i="26" s="1"/>
  <c r="A130" i="26"/>
  <c r="B129" i="26"/>
  <c r="F127" i="26"/>
  <c r="J196" i="25" s="1"/>
  <c r="O178" i="25" l="1"/>
  <c r="F178" i="25"/>
  <c r="Q178" i="25" s="1"/>
  <c r="E179" i="25"/>
  <c r="R179" i="25" s="1"/>
  <c r="G179" i="25"/>
  <c r="C179" i="25"/>
  <c r="L179" i="25"/>
  <c r="H179" i="25"/>
  <c r="P179" i="25" s="1"/>
  <c r="A185" i="25"/>
  <c r="N185" i="25" s="1"/>
  <c r="D184" i="25"/>
  <c r="B184" i="25"/>
  <c r="C129" i="26"/>
  <c r="D129" i="26"/>
  <c r="E129" i="26" s="1"/>
  <c r="A131" i="26"/>
  <c r="B130" i="26"/>
  <c r="F128" i="26"/>
  <c r="J197" i="25" s="1"/>
  <c r="O179" i="25" l="1"/>
  <c r="F179" i="25"/>
  <c r="Q179" i="25" s="1"/>
  <c r="E180" i="25"/>
  <c r="R180" i="25" s="1"/>
  <c r="G180" i="25"/>
  <c r="C180" i="25"/>
  <c r="L180" i="25"/>
  <c r="H180" i="25"/>
  <c r="P180" i="25" s="1"/>
  <c r="A186" i="25"/>
  <c r="N186" i="25" s="1"/>
  <c r="B185" i="25"/>
  <c r="D185" i="25"/>
  <c r="D130" i="26"/>
  <c r="E130" i="26" s="1"/>
  <c r="C130" i="26"/>
  <c r="A132" i="26"/>
  <c r="B131" i="26"/>
  <c r="F129" i="26"/>
  <c r="J198" i="25" s="1"/>
  <c r="O180" i="25" l="1"/>
  <c r="E181" i="25"/>
  <c r="R181" i="25" s="1"/>
  <c r="L181" i="25"/>
  <c r="C181" i="25"/>
  <c r="G181" i="25"/>
  <c r="O181" i="25" s="1"/>
  <c r="H181" i="25"/>
  <c r="P181" i="25" s="1"/>
  <c r="F180" i="25"/>
  <c r="Q180" i="25" s="1"/>
  <c r="A187" i="25"/>
  <c r="N187" i="25" s="1"/>
  <c r="B186" i="25"/>
  <c r="D186" i="25"/>
  <c r="F130" i="26"/>
  <c r="J199" i="25" s="1"/>
  <c r="C131" i="26"/>
  <c r="D131" i="26"/>
  <c r="E131" i="26" s="1"/>
  <c r="A133" i="26"/>
  <c r="B132" i="26"/>
  <c r="E182" i="25" l="1"/>
  <c r="R182" i="25" s="1"/>
  <c r="C182" i="25"/>
  <c r="G182" i="25"/>
  <c r="O182" i="25" s="1"/>
  <c r="L182" i="25"/>
  <c r="H182" i="25"/>
  <c r="P182" i="25" s="1"/>
  <c r="F181" i="25"/>
  <c r="Q181" i="25" s="1"/>
  <c r="A188" i="25"/>
  <c r="N188" i="25" s="1"/>
  <c r="B187" i="25"/>
  <c r="D187" i="25"/>
  <c r="A134" i="26"/>
  <c r="B133" i="26"/>
  <c r="D132" i="26"/>
  <c r="E132" i="26" s="1"/>
  <c r="C132" i="26"/>
  <c r="F131" i="26"/>
  <c r="J200" i="25" s="1"/>
  <c r="F182" i="25" l="1"/>
  <c r="Q182" i="25" s="1"/>
  <c r="E183" i="25"/>
  <c r="R183" i="25" s="1"/>
  <c r="L183" i="25"/>
  <c r="C183" i="25"/>
  <c r="G183" i="25"/>
  <c r="O183" i="25" s="1"/>
  <c r="H183" i="25"/>
  <c r="P183" i="25" s="1"/>
  <c r="A189" i="25"/>
  <c r="N189" i="25" s="1"/>
  <c r="B188" i="25"/>
  <c r="D188" i="25"/>
  <c r="F132" i="26"/>
  <c r="J201" i="25" s="1"/>
  <c r="D133" i="26"/>
  <c r="E133" i="26" s="1"/>
  <c r="C133" i="26"/>
  <c r="A135" i="26"/>
  <c r="B134" i="26"/>
  <c r="F183" i="25" l="1"/>
  <c r="Q183" i="25" s="1"/>
  <c r="E184" i="25"/>
  <c r="R184" i="25" s="1"/>
  <c r="C184" i="25"/>
  <c r="L184" i="25"/>
  <c r="G184" i="25"/>
  <c r="O184" i="25" s="1"/>
  <c r="H184" i="25"/>
  <c r="P184" i="25" s="1"/>
  <c r="A190" i="25"/>
  <c r="N190" i="25" s="1"/>
  <c r="B189" i="25"/>
  <c r="D189" i="25"/>
  <c r="C134" i="26"/>
  <c r="D134" i="26"/>
  <c r="E134" i="26" s="1"/>
  <c r="F133" i="26"/>
  <c r="J202" i="25" s="1"/>
  <c r="A136" i="26"/>
  <c r="B135" i="26"/>
  <c r="F184" i="25" l="1"/>
  <c r="Q184" i="25" s="1"/>
  <c r="E185" i="25"/>
  <c r="R185" i="25" s="1"/>
  <c r="C185" i="25"/>
  <c r="L185" i="25"/>
  <c r="G185" i="25"/>
  <c r="O185" i="25" s="1"/>
  <c r="H185" i="25"/>
  <c r="P185" i="25" s="1"/>
  <c r="A191" i="25"/>
  <c r="N191" i="25" s="1"/>
  <c r="B190" i="25"/>
  <c r="D190" i="25"/>
  <c r="C135" i="26"/>
  <c r="D135" i="26"/>
  <c r="E135" i="26" s="1"/>
  <c r="A137" i="26"/>
  <c r="B136" i="26"/>
  <c r="F134" i="26"/>
  <c r="J203" i="25" s="1"/>
  <c r="F185" i="25" l="1"/>
  <c r="Q185" i="25" s="1"/>
  <c r="E186" i="25"/>
  <c r="R186" i="25" s="1"/>
  <c r="G186" i="25"/>
  <c r="O186" i="25" s="1"/>
  <c r="C186" i="25"/>
  <c r="L186" i="25"/>
  <c r="H186" i="25"/>
  <c r="P186" i="25" s="1"/>
  <c r="A192" i="25"/>
  <c r="N192" i="25" s="1"/>
  <c r="B191" i="25"/>
  <c r="D191" i="25"/>
  <c r="D136" i="26"/>
  <c r="E136" i="26" s="1"/>
  <c r="C136" i="26"/>
  <c r="A138" i="26"/>
  <c r="B137" i="26"/>
  <c r="F135" i="26"/>
  <c r="J204" i="25" s="1"/>
  <c r="E187" i="25" l="1"/>
  <c r="R187" i="25" s="1"/>
  <c r="C187" i="25"/>
  <c r="G187" i="25"/>
  <c r="O187" i="25" s="1"/>
  <c r="L187" i="25"/>
  <c r="H187" i="25"/>
  <c r="P187" i="25" s="1"/>
  <c r="F186" i="25"/>
  <c r="Q186" i="25" s="1"/>
  <c r="A193" i="25"/>
  <c r="N193" i="25" s="1"/>
  <c r="D192" i="25"/>
  <c r="B192" i="25"/>
  <c r="A139" i="26"/>
  <c r="B138" i="26"/>
  <c r="D137" i="26"/>
  <c r="E137" i="26" s="1"/>
  <c r="C137" i="26"/>
  <c r="F136" i="26"/>
  <c r="J205" i="25" s="1"/>
  <c r="F187" i="25" l="1"/>
  <c r="Q187" i="25" s="1"/>
  <c r="E188" i="25"/>
  <c r="R188" i="25" s="1"/>
  <c r="C188" i="25"/>
  <c r="G188" i="25"/>
  <c r="O188" i="25" s="1"/>
  <c r="L188" i="25"/>
  <c r="H188" i="25"/>
  <c r="P188" i="25" s="1"/>
  <c r="A194" i="25"/>
  <c r="N194" i="25" s="1"/>
  <c r="B193" i="25"/>
  <c r="D193" i="25"/>
  <c r="F137" i="26"/>
  <c r="J206" i="25" s="1"/>
  <c r="D138" i="26"/>
  <c r="E138" i="26" s="1"/>
  <c r="C138" i="26"/>
  <c r="A140" i="26"/>
  <c r="B139" i="26"/>
  <c r="E189" i="25" l="1"/>
  <c r="R189" i="25" s="1"/>
  <c r="C189" i="25"/>
  <c r="G189" i="25"/>
  <c r="O189" i="25" s="1"/>
  <c r="L189" i="25"/>
  <c r="H189" i="25"/>
  <c r="P189" i="25" s="1"/>
  <c r="F188" i="25"/>
  <c r="Q188" i="25" s="1"/>
  <c r="A195" i="25"/>
  <c r="N195" i="25" s="1"/>
  <c r="B194" i="25"/>
  <c r="D194" i="25"/>
  <c r="C139" i="26"/>
  <c r="D139" i="26"/>
  <c r="E139" i="26" s="1"/>
  <c r="F138" i="26"/>
  <c r="J207" i="25" s="1"/>
  <c r="A141" i="26"/>
  <c r="B140" i="26"/>
  <c r="E190" i="25" l="1"/>
  <c r="R190" i="25" s="1"/>
  <c r="C190" i="25"/>
  <c r="G190" i="25"/>
  <c r="O190" i="25" s="1"/>
  <c r="L190" i="25"/>
  <c r="H190" i="25"/>
  <c r="P190" i="25" s="1"/>
  <c r="F189" i="25"/>
  <c r="Q189" i="25" s="1"/>
  <c r="A196" i="25"/>
  <c r="N196" i="25" s="1"/>
  <c r="B195" i="25"/>
  <c r="D195" i="25"/>
  <c r="C140" i="26"/>
  <c r="D140" i="26"/>
  <c r="E140" i="26" s="1"/>
  <c r="A142" i="26"/>
  <c r="B141" i="26"/>
  <c r="F139" i="26"/>
  <c r="J208" i="25" s="1"/>
  <c r="F190" i="25" l="1"/>
  <c r="Q190" i="25" s="1"/>
  <c r="E191" i="25"/>
  <c r="R191" i="25" s="1"/>
  <c r="C191" i="25"/>
  <c r="G191" i="25"/>
  <c r="O191" i="25" s="1"/>
  <c r="L191" i="25"/>
  <c r="H191" i="25"/>
  <c r="P191" i="25" s="1"/>
  <c r="A197" i="25"/>
  <c r="N197" i="25" s="1"/>
  <c r="B196" i="25"/>
  <c r="D196" i="25"/>
  <c r="D141" i="26"/>
  <c r="E141" i="26" s="1"/>
  <c r="C141" i="26"/>
  <c r="A143" i="26"/>
  <c r="B142" i="26"/>
  <c r="F140" i="26"/>
  <c r="J209" i="25" s="1"/>
  <c r="F191" i="25" l="1"/>
  <c r="Q191" i="25" s="1"/>
  <c r="E192" i="25"/>
  <c r="R192" i="25" s="1"/>
  <c r="C192" i="25"/>
  <c r="L192" i="25"/>
  <c r="G192" i="25"/>
  <c r="O192" i="25" s="1"/>
  <c r="H192" i="25"/>
  <c r="P192" i="25" s="1"/>
  <c r="A198" i="25"/>
  <c r="N198" i="25" s="1"/>
  <c r="B197" i="25"/>
  <c r="D197" i="25"/>
  <c r="F141" i="26"/>
  <c r="J210" i="25" s="1"/>
  <c r="D142" i="26"/>
  <c r="E142" i="26" s="1"/>
  <c r="C142" i="26"/>
  <c r="A144" i="26"/>
  <c r="B143" i="26"/>
  <c r="F192" i="25" l="1"/>
  <c r="Q192" i="25" s="1"/>
  <c r="E193" i="25"/>
  <c r="R193" i="25" s="1"/>
  <c r="L193" i="25"/>
  <c r="G193" i="25"/>
  <c r="O193" i="25" s="1"/>
  <c r="C193" i="25"/>
  <c r="H193" i="25"/>
  <c r="P193" i="25" s="1"/>
  <c r="F142" i="26"/>
  <c r="J211" i="25" s="1"/>
  <c r="A199" i="25"/>
  <c r="N199" i="25" s="1"/>
  <c r="B198" i="25"/>
  <c r="D198" i="25"/>
  <c r="C143" i="26"/>
  <c r="D143" i="26"/>
  <c r="E143" i="26" s="1"/>
  <c r="A145" i="26"/>
  <c r="B144" i="26"/>
  <c r="F193" i="25" l="1"/>
  <c r="Q193" i="25" s="1"/>
  <c r="E194" i="25"/>
  <c r="R194" i="25" s="1"/>
  <c r="C194" i="25"/>
  <c r="L194" i="25"/>
  <c r="G194" i="25"/>
  <c r="O194" i="25" s="1"/>
  <c r="H194" i="25"/>
  <c r="P194" i="25" s="1"/>
  <c r="A200" i="25"/>
  <c r="N200" i="25" s="1"/>
  <c r="B199" i="25"/>
  <c r="D199" i="25"/>
  <c r="D144" i="26"/>
  <c r="E144" i="26" s="1"/>
  <c r="C144" i="26"/>
  <c r="A146" i="26"/>
  <c r="B145" i="26"/>
  <c r="F143" i="26"/>
  <c r="J212" i="25" s="1"/>
  <c r="F194" i="25" l="1"/>
  <c r="Q194" i="25" s="1"/>
  <c r="E195" i="25"/>
  <c r="R195" i="25" s="1"/>
  <c r="C195" i="25"/>
  <c r="G195" i="25"/>
  <c r="O195" i="25" s="1"/>
  <c r="L195" i="25"/>
  <c r="H195" i="25"/>
  <c r="P195" i="25" s="1"/>
  <c r="A201" i="25"/>
  <c r="N201" i="25" s="1"/>
  <c r="D200" i="25"/>
  <c r="B200" i="25"/>
  <c r="F144" i="26"/>
  <c r="J213" i="25" s="1"/>
  <c r="A147" i="26"/>
  <c r="B146" i="26"/>
  <c r="D145" i="26"/>
  <c r="E145" i="26" s="1"/>
  <c r="C145" i="26"/>
  <c r="F195" i="25" l="1"/>
  <c r="Q195" i="25" s="1"/>
  <c r="E196" i="25"/>
  <c r="R196" i="25" s="1"/>
  <c r="C196" i="25"/>
  <c r="L196" i="25"/>
  <c r="G196" i="25"/>
  <c r="O196" i="25" s="1"/>
  <c r="H196" i="25"/>
  <c r="P196" i="25" s="1"/>
  <c r="F145" i="26"/>
  <c r="J214" i="25" s="1"/>
  <c r="A202" i="25"/>
  <c r="N202" i="25" s="1"/>
  <c r="B201" i="25"/>
  <c r="D201" i="25"/>
  <c r="D146" i="26"/>
  <c r="E146" i="26" s="1"/>
  <c r="C146" i="26"/>
  <c r="A148" i="26"/>
  <c r="B147" i="26"/>
  <c r="F196" i="25" l="1"/>
  <c r="Q196" i="25" s="1"/>
  <c r="E197" i="25"/>
  <c r="R197" i="25" s="1"/>
  <c r="C197" i="25"/>
  <c r="G197" i="25"/>
  <c r="O197" i="25" s="1"/>
  <c r="L197" i="25"/>
  <c r="H197" i="25"/>
  <c r="P197" i="25" s="1"/>
  <c r="A203" i="25"/>
  <c r="N203" i="25" s="1"/>
  <c r="B202" i="25"/>
  <c r="D202" i="25"/>
  <c r="F146" i="26"/>
  <c r="J215" i="25" s="1"/>
  <c r="C147" i="26"/>
  <c r="D147" i="26"/>
  <c r="E147" i="26" s="1"/>
  <c r="A149" i="26"/>
  <c r="B148" i="26"/>
  <c r="F197" i="25" l="1"/>
  <c r="Q197" i="25" s="1"/>
  <c r="E198" i="25"/>
  <c r="R198" i="25" s="1"/>
  <c r="C198" i="25"/>
  <c r="G198" i="25"/>
  <c r="O198" i="25" s="1"/>
  <c r="L198" i="25"/>
  <c r="H198" i="25"/>
  <c r="P198" i="25" s="1"/>
  <c r="A204" i="25"/>
  <c r="N204" i="25" s="1"/>
  <c r="B203" i="25"/>
  <c r="D203" i="25"/>
  <c r="A150" i="26"/>
  <c r="B149" i="26"/>
  <c r="D148" i="26"/>
  <c r="E148" i="26" s="1"/>
  <c r="C148" i="26"/>
  <c r="F147" i="26"/>
  <c r="J216" i="25" s="1"/>
  <c r="F198" i="25" l="1"/>
  <c r="Q198" i="25" s="1"/>
  <c r="E199" i="25"/>
  <c r="R199" i="25" s="1"/>
  <c r="G199" i="25"/>
  <c r="O199" i="25" s="1"/>
  <c r="L199" i="25"/>
  <c r="C199" i="25"/>
  <c r="H199" i="25"/>
  <c r="P199" i="25" s="1"/>
  <c r="A205" i="25"/>
  <c r="N205" i="25" s="1"/>
  <c r="B204" i="25"/>
  <c r="D204" i="25"/>
  <c r="F148" i="26"/>
  <c r="J217" i="25" s="1"/>
  <c r="D149" i="26"/>
  <c r="E149" i="26" s="1"/>
  <c r="C149" i="26"/>
  <c r="A151" i="26"/>
  <c r="B150" i="26"/>
  <c r="E200" i="25" l="1"/>
  <c r="R200" i="25" s="1"/>
  <c r="C200" i="25"/>
  <c r="G200" i="25"/>
  <c r="O200" i="25" s="1"/>
  <c r="L200" i="25"/>
  <c r="H200" i="25"/>
  <c r="P200" i="25" s="1"/>
  <c r="F199" i="25"/>
  <c r="Q199" i="25" s="1"/>
  <c r="A206" i="25"/>
  <c r="N206" i="25" s="1"/>
  <c r="B205" i="25"/>
  <c r="D205" i="25"/>
  <c r="A152" i="26"/>
  <c r="B151" i="26"/>
  <c r="D150" i="26"/>
  <c r="E150" i="26" s="1"/>
  <c r="C150" i="26"/>
  <c r="F149" i="26"/>
  <c r="J218" i="25" s="1"/>
  <c r="F200" i="25" l="1"/>
  <c r="Q200" i="25" s="1"/>
  <c r="E201" i="25"/>
  <c r="R201" i="25" s="1"/>
  <c r="G201" i="25"/>
  <c r="O201" i="25" s="1"/>
  <c r="C201" i="25"/>
  <c r="L201" i="25"/>
  <c r="H201" i="25"/>
  <c r="P201" i="25" s="1"/>
  <c r="A207" i="25"/>
  <c r="N207" i="25" s="1"/>
  <c r="B206" i="25"/>
  <c r="D206" i="25"/>
  <c r="F150" i="26"/>
  <c r="J219" i="25" s="1"/>
  <c r="C151" i="26"/>
  <c r="D151" i="26"/>
  <c r="E151" i="26" s="1"/>
  <c r="A153" i="26"/>
  <c r="B152" i="26"/>
  <c r="F201" i="25" l="1"/>
  <c r="Q201" i="25" s="1"/>
  <c r="E202" i="25"/>
  <c r="R202" i="25" s="1"/>
  <c r="L202" i="25"/>
  <c r="G202" i="25"/>
  <c r="O202" i="25" s="1"/>
  <c r="C202" i="25"/>
  <c r="H202" i="25"/>
  <c r="P202" i="25" s="1"/>
  <c r="A208" i="25"/>
  <c r="N208" i="25" s="1"/>
  <c r="B207" i="25"/>
  <c r="D207" i="25"/>
  <c r="D152" i="26"/>
  <c r="E152" i="26" s="1"/>
  <c r="C152" i="26"/>
  <c r="A154" i="26"/>
  <c r="B153" i="26"/>
  <c r="F151" i="26"/>
  <c r="J220" i="25" s="1"/>
  <c r="E203" i="25" l="1"/>
  <c r="R203" i="25" s="1"/>
  <c r="C203" i="25"/>
  <c r="G203" i="25"/>
  <c r="O203" i="25" s="1"/>
  <c r="L203" i="25"/>
  <c r="H203" i="25"/>
  <c r="P203" i="25" s="1"/>
  <c r="F202" i="25"/>
  <c r="Q202" i="25" s="1"/>
  <c r="A209" i="25"/>
  <c r="N209" i="25" s="1"/>
  <c r="D208" i="25"/>
  <c r="B208" i="25"/>
  <c r="A155" i="26"/>
  <c r="B154" i="26"/>
  <c r="D153" i="26"/>
  <c r="E153" i="26" s="1"/>
  <c r="C153" i="26"/>
  <c r="F152" i="26"/>
  <c r="J221" i="25" s="1"/>
  <c r="F203" i="25" l="1"/>
  <c r="Q203" i="25" s="1"/>
  <c r="E204" i="25"/>
  <c r="R204" i="25" s="1"/>
  <c r="C204" i="25"/>
  <c r="G204" i="25"/>
  <c r="O204" i="25" s="1"/>
  <c r="L204" i="25"/>
  <c r="H204" i="25"/>
  <c r="P204" i="25" s="1"/>
  <c r="A210" i="25"/>
  <c r="N210" i="25" s="1"/>
  <c r="B209" i="25"/>
  <c r="D209" i="25"/>
  <c r="F153" i="26"/>
  <c r="J222" i="25" s="1"/>
  <c r="D154" i="26"/>
  <c r="E154" i="26" s="1"/>
  <c r="C154" i="26"/>
  <c r="A156" i="26"/>
  <c r="B155" i="26"/>
  <c r="F204" i="25" l="1"/>
  <c r="Q204" i="25" s="1"/>
  <c r="E205" i="25"/>
  <c r="R205" i="25" s="1"/>
  <c r="C205" i="25"/>
  <c r="G205" i="25"/>
  <c r="O205" i="25" s="1"/>
  <c r="L205" i="25"/>
  <c r="H205" i="25"/>
  <c r="P205" i="25" s="1"/>
  <c r="A211" i="25"/>
  <c r="N211" i="25" s="1"/>
  <c r="B210" i="25"/>
  <c r="D210" i="25"/>
  <c r="A157" i="26"/>
  <c r="B156" i="26"/>
  <c r="C155" i="26"/>
  <c r="D155" i="26"/>
  <c r="E155" i="26" s="1"/>
  <c r="F154" i="26"/>
  <c r="J223" i="25" s="1"/>
  <c r="F205" i="25" l="1"/>
  <c r="Q205" i="25" s="1"/>
  <c r="E206" i="25"/>
  <c r="R206" i="25" s="1"/>
  <c r="C206" i="25"/>
  <c r="G206" i="25"/>
  <c r="O206" i="25" s="1"/>
  <c r="L206" i="25"/>
  <c r="H206" i="25"/>
  <c r="P206" i="25" s="1"/>
  <c r="A212" i="25"/>
  <c r="N212" i="25" s="1"/>
  <c r="B211" i="25"/>
  <c r="D211" i="25"/>
  <c r="F155" i="26"/>
  <c r="J224" i="25" s="1"/>
  <c r="C156" i="26"/>
  <c r="D156" i="26"/>
  <c r="E156" i="26" s="1"/>
  <c r="A158" i="26"/>
  <c r="B157" i="26"/>
  <c r="E207" i="25" l="1"/>
  <c r="R207" i="25" s="1"/>
  <c r="C207" i="25"/>
  <c r="G207" i="25"/>
  <c r="O207" i="25" s="1"/>
  <c r="L207" i="25"/>
  <c r="H207" i="25"/>
  <c r="P207" i="25" s="1"/>
  <c r="F206" i="25"/>
  <c r="Q206" i="25" s="1"/>
  <c r="A213" i="25"/>
  <c r="N213" i="25" s="1"/>
  <c r="B212" i="25"/>
  <c r="D212" i="25"/>
  <c r="D157" i="26"/>
  <c r="E157" i="26" s="1"/>
  <c r="C157" i="26"/>
  <c r="A159" i="26"/>
  <c r="B158" i="26"/>
  <c r="F156" i="26"/>
  <c r="J225" i="25" s="1"/>
  <c r="F207" i="25" l="1"/>
  <c r="Q207" i="25" s="1"/>
  <c r="E208" i="25"/>
  <c r="R208" i="25" s="1"/>
  <c r="C208" i="25"/>
  <c r="L208" i="25"/>
  <c r="G208" i="25"/>
  <c r="O208" i="25" s="1"/>
  <c r="H208" i="25"/>
  <c r="P208" i="25" s="1"/>
  <c r="A214" i="25"/>
  <c r="N214" i="25" s="1"/>
  <c r="B213" i="25"/>
  <c r="D213" i="25"/>
  <c r="F157" i="26"/>
  <c r="J226" i="25" s="1"/>
  <c r="A160" i="26"/>
  <c r="B159" i="26"/>
  <c r="C158" i="26"/>
  <c r="D158" i="26"/>
  <c r="E158" i="26" s="1"/>
  <c r="F208" i="25" l="1"/>
  <c r="Q208" i="25" s="1"/>
  <c r="E209" i="25"/>
  <c r="R209" i="25" s="1"/>
  <c r="C209" i="25"/>
  <c r="L209" i="25"/>
  <c r="G209" i="25"/>
  <c r="O209" i="25" s="1"/>
  <c r="H209" i="25"/>
  <c r="P209" i="25" s="1"/>
  <c r="A215" i="25"/>
  <c r="N215" i="25" s="1"/>
  <c r="B214" i="25"/>
  <c r="D214" i="25"/>
  <c r="F158" i="26"/>
  <c r="J227" i="25" s="1"/>
  <c r="C159" i="26"/>
  <c r="D159" i="26"/>
  <c r="E159" i="26" s="1"/>
  <c r="A161" i="26"/>
  <c r="B160" i="26"/>
  <c r="F209" i="25" l="1"/>
  <c r="Q209" i="25" s="1"/>
  <c r="E210" i="25"/>
  <c r="R210" i="25" s="1"/>
  <c r="C210" i="25"/>
  <c r="L210" i="25"/>
  <c r="G210" i="25"/>
  <c r="O210" i="25" s="1"/>
  <c r="H210" i="25"/>
  <c r="P210" i="25" s="1"/>
  <c r="A216" i="25"/>
  <c r="N216" i="25" s="1"/>
  <c r="B215" i="25"/>
  <c r="D215" i="25"/>
  <c r="D160" i="26"/>
  <c r="E160" i="26" s="1"/>
  <c r="C160" i="26"/>
  <c r="A162" i="26"/>
  <c r="B161" i="26"/>
  <c r="F159" i="26"/>
  <c r="J228" i="25" s="1"/>
  <c r="F210" i="25" l="1"/>
  <c r="Q210" i="25" s="1"/>
  <c r="E211" i="25"/>
  <c r="R211" i="25" s="1"/>
  <c r="G211" i="25"/>
  <c r="O211" i="25" s="1"/>
  <c r="C211" i="25"/>
  <c r="L211" i="25"/>
  <c r="H211" i="25"/>
  <c r="P211" i="25" s="1"/>
  <c r="A217" i="25"/>
  <c r="N217" i="25" s="1"/>
  <c r="D216" i="25"/>
  <c r="B216" i="25"/>
  <c r="F160" i="26"/>
  <c r="J229" i="25" s="1"/>
  <c r="D161" i="26"/>
  <c r="E161" i="26" s="1"/>
  <c r="C161" i="26"/>
  <c r="A163" i="26"/>
  <c r="B162" i="26"/>
  <c r="F211" i="25" l="1"/>
  <c r="Q211" i="25" s="1"/>
  <c r="E212" i="25"/>
  <c r="R212" i="25" s="1"/>
  <c r="L212" i="25"/>
  <c r="C212" i="25"/>
  <c r="G212" i="25"/>
  <c r="O212" i="25" s="1"/>
  <c r="H212" i="25"/>
  <c r="P212" i="25" s="1"/>
  <c r="A218" i="25"/>
  <c r="N218" i="25" s="1"/>
  <c r="B217" i="25"/>
  <c r="D217" i="25"/>
  <c r="F161" i="26"/>
  <c r="J230" i="25" s="1"/>
  <c r="A164" i="26"/>
  <c r="B163" i="26"/>
  <c r="C162" i="26"/>
  <c r="D162" i="26"/>
  <c r="E162" i="26" s="1"/>
  <c r="E213" i="25" l="1"/>
  <c r="R213" i="25" s="1"/>
  <c r="L213" i="25"/>
  <c r="C213" i="25"/>
  <c r="G213" i="25"/>
  <c r="O213" i="25" s="1"/>
  <c r="H213" i="25"/>
  <c r="P213" i="25" s="1"/>
  <c r="F212" i="25"/>
  <c r="Q212" i="25" s="1"/>
  <c r="A219" i="25"/>
  <c r="N219" i="25" s="1"/>
  <c r="B218" i="25"/>
  <c r="D218" i="25"/>
  <c r="F162" i="26"/>
  <c r="J231" i="25" s="1"/>
  <c r="C163" i="26"/>
  <c r="D163" i="26"/>
  <c r="E163" i="26" s="1"/>
  <c r="A165" i="26"/>
  <c r="B164" i="26"/>
  <c r="E214" i="25" l="1"/>
  <c r="R214" i="25" s="1"/>
  <c r="G214" i="25"/>
  <c r="O214" i="25" s="1"/>
  <c r="C214" i="25"/>
  <c r="L214" i="25"/>
  <c r="H214" i="25"/>
  <c r="P214" i="25" s="1"/>
  <c r="F213" i="25"/>
  <c r="Q213" i="25" s="1"/>
  <c r="A220" i="25"/>
  <c r="N220" i="25" s="1"/>
  <c r="B219" i="25"/>
  <c r="D219" i="25"/>
  <c r="A166" i="26"/>
  <c r="B165" i="26"/>
  <c r="D164" i="26"/>
  <c r="E164" i="26" s="1"/>
  <c r="C164" i="26"/>
  <c r="F163" i="26"/>
  <c r="J232" i="25" s="1"/>
  <c r="F214" i="25" l="1"/>
  <c r="Q214" i="25" s="1"/>
  <c r="E215" i="25"/>
  <c r="R215" i="25" s="1"/>
  <c r="C215" i="25"/>
  <c r="G215" i="25"/>
  <c r="O215" i="25" s="1"/>
  <c r="L215" i="25"/>
  <c r="H215" i="25"/>
  <c r="P215" i="25" s="1"/>
  <c r="A221" i="25"/>
  <c r="N221" i="25" s="1"/>
  <c r="B220" i="25"/>
  <c r="D220" i="25"/>
  <c r="F164" i="26"/>
  <c r="J233" i="25" s="1"/>
  <c r="D165" i="26"/>
  <c r="E165" i="26" s="1"/>
  <c r="C165" i="26"/>
  <c r="A167" i="26"/>
  <c r="B166" i="26"/>
  <c r="F215" i="25" l="1"/>
  <c r="Q215" i="25" s="1"/>
  <c r="E216" i="25"/>
  <c r="R216" i="25" s="1"/>
  <c r="G216" i="25"/>
  <c r="O216" i="25" s="1"/>
  <c r="C216" i="25"/>
  <c r="L216" i="25"/>
  <c r="H216" i="25"/>
  <c r="P216" i="25" s="1"/>
  <c r="A222" i="25"/>
  <c r="N222" i="25" s="1"/>
  <c r="B221" i="25"/>
  <c r="D221" i="25"/>
  <c r="D166" i="26"/>
  <c r="E166" i="26" s="1"/>
  <c r="C166" i="26"/>
  <c r="A168" i="26"/>
  <c r="B167" i="26"/>
  <c r="F165" i="26"/>
  <c r="J234" i="25" s="1"/>
  <c r="F216" i="25" l="1"/>
  <c r="Q216" i="25" s="1"/>
  <c r="E217" i="25"/>
  <c r="R217" i="25" s="1"/>
  <c r="L217" i="25"/>
  <c r="G217" i="25"/>
  <c r="O217" i="25" s="1"/>
  <c r="C217" i="25"/>
  <c r="H217" i="25"/>
  <c r="P217" i="25" s="1"/>
  <c r="A223" i="25"/>
  <c r="N223" i="25" s="1"/>
  <c r="B222" i="25"/>
  <c r="D222" i="25"/>
  <c r="F166" i="26"/>
  <c r="J235" i="25" s="1"/>
  <c r="A169" i="26"/>
  <c r="B168" i="26"/>
  <c r="C167" i="26"/>
  <c r="D167" i="26"/>
  <c r="E167" i="26" s="1"/>
  <c r="F217" i="25" l="1"/>
  <c r="Q217" i="25" s="1"/>
  <c r="E218" i="25"/>
  <c r="R218" i="25" s="1"/>
  <c r="G218" i="25"/>
  <c r="O218" i="25" s="1"/>
  <c r="C218" i="25"/>
  <c r="L218" i="25"/>
  <c r="H218" i="25"/>
  <c r="P218" i="25" s="1"/>
  <c r="A224" i="25"/>
  <c r="N224" i="25" s="1"/>
  <c r="B223" i="25"/>
  <c r="D223" i="25"/>
  <c r="F167" i="26"/>
  <c r="J236" i="25" s="1"/>
  <c r="D168" i="26"/>
  <c r="E168" i="26" s="1"/>
  <c r="C168" i="26"/>
  <c r="A170" i="26"/>
  <c r="B169" i="26"/>
  <c r="F218" i="25" l="1"/>
  <c r="Q218" i="25" s="1"/>
  <c r="E219" i="25"/>
  <c r="R219" i="25" s="1"/>
  <c r="L219" i="25"/>
  <c r="G219" i="25"/>
  <c r="O219" i="25" s="1"/>
  <c r="C219" i="25"/>
  <c r="H219" i="25"/>
  <c r="P219" i="25" s="1"/>
  <c r="A225" i="25"/>
  <c r="N225" i="25" s="1"/>
  <c r="D224" i="25"/>
  <c r="B224" i="25"/>
  <c r="D169" i="26"/>
  <c r="E169" i="26" s="1"/>
  <c r="C169" i="26"/>
  <c r="A171" i="26"/>
  <c r="B170" i="26"/>
  <c r="F168" i="26"/>
  <c r="J237" i="25" s="1"/>
  <c r="F219" i="25" l="1"/>
  <c r="Q219" i="25" s="1"/>
  <c r="E220" i="25"/>
  <c r="R220" i="25" s="1"/>
  <c r="G220" i="25"/>
  <c r="O220" i="25" s="1"/>
  <c r="C220" i="25"/>
  <c r="L220" i="25"/>
  <c r="H220" i="25"/>
  <c r="P220" i="25" s="1"/>
  <c r="A226" i="25"/>
  <c r="N226" i="25" s="1"/>
  <c r="B225" i="25"/>
  <c r="D225" i="25"/>
  <c r="F169" i="26"/>
  <c r="J238" i="25" s="1"/>
  <c r="D170" i="26"/>
  <c r="E170" i="26" s="1"/>
  <c r="C170" i="26"/>
  <c r="A172" i="26"/>
  <c r="B171" i="26"/>
  <c r="F220" i="25" l="1"/>
  <c r="Q220" i="25" s="1"/>
  <c r="E221" i="25"/>
  <c r="R221" i="25" s="1"/>
  <c r="L221" i="25"/>
  <c r="C221" i="25"/>
  <c r="G221" i="25"/>
  <c r="O221" i="25" s="1"/>
  <c r="H221" i="25"/>
  <c r="P221" i="25" s="1"/>
  <c r="A227" i="25"/>
  <c r="N227" i="25" s="1"/>
  <c r="B226" i="25"/>
  <c r="D226" i="25"/>
  <c r="F170" i="26"/>
  <c r="J239" i="25" s="1"/>
  <c r="C171" i="26"/>
  <c r="D171" i="26"/>
  <c r="E171" i="26" s="1"/>
  <c r="A173" i="26"/>
  <c r="B172" i="26"/>
  <c r="E222" i="25" l="1"/>
  <c r="R222" i="25" s="1"/>
  <c r="G222" i="25"/>
  <c r="O222" i="25" s="1"/>
  <c r="L222" i="25"/>
  <c r="C222" i="25"/>
  <c r="H222" i="25"/>
  <c r="P222" i="25" s="1"/>
  <c r="F221" i="25"/>
  <c r="Q221" i="25" s="1"/>
  <c r="A228" i="25"/>
  <c r="N228" i="25" s="1"/>
  <c r="B227" i="25"/>
  <c r="D227" i="25"/>
  <c r="C172" i="26"/>
  <c r="D172" i="26"/>
  <c r="E172" i="26" s="1"/>
  <c r="A174" i="26"/>
  <c r="B173" i="26"/>
  <c r="F171" i="26"/>
  <c r="J240" i="25" s="1"/>
  <c r="F222" i="25" l="1"/>
  <c r="Q222" i="25" s="1"/>
  <c r="E223" i="25"/>
  <c r="R223" i="25" s="1"/>
  <c r="G223" i="25"/>
  <c r="O223" i="25" s="1"/>
  <c r="C223" i="25"/>
  <c r="L223" i="25"/>
  <c r="H223" i="25"/>
  <c r="P223" i="25" s="1"/>
  <c r="A229" i="25"/>
  <c r="N229" i="25" s="1"/>
  <c r="B228" i="25"/>
  <c r="D228" i="25"/>
  <c r="D173" i="26"/>
  <c r="E173" i="26" s="1"/>
  <c r="C173" i="26"/>
  <c r="A175" i="26"/>
  <c r="B174" i="26"/>
  <c r="F172" i="26"/>
  <c r="J241" i="25" s="1"/>
  <c r="F223" i="25" l="1"/>
  <c r="Q223" i="25" s="1"/>
  <c r="E224" i="25"/>
  <c r="R224" i="25" s="1"/>
  <c r="G224" i="25"/>
  <c r="O224" i="25" s="1"/>
  <c r="L224" i="25"/>
  <c r="C224" i="25"/>
  <c r="H224" i="25"/>
  <c r="P224" i="25" s="1"/>
  <c r="A230" i="25"/>
  <c r="N230" i="25" s="1"/>
  <c r="B229" i="25"/>
  <c r="D229" i="25"/>
  <c r="F173" i="26"/>
  <c r="J242" i="25" s="1"/>
  <c r="D174" i="26"/>
  <c r="E174" i="26" s="1"/>
  <c r="C174" i="26"/>
  <c r="A176" i="26"/>
  <c r="B175" i="26"/>
  <c r="F224" i="25" l="1"/>
  <c r="Q224" i="25" s="1"/>
  <c r="E225" i="25"/>
  <c r="R225" i="25" s="1"/>
  <c r="L225" i="25"/>
  <c r="C225" i="25"/>
  <c r="G225" i="25"/>
  <c r="O225" i="25" s="1"/>
  <c r="H225" i="25"/>
  <c r="P225" i="25" s="1"/>
  <c r="A231" i="25"/>
  <c r="N231" i="25" s="1"/>
  <c r="B230" i="25"/>
  <c r="D230" i="25"/>
  <c r="C175" i="26"/>
  <c r="D175" i="26"/>
  <c r="E175" i="26" s="1"/>
  <c r="A177" i="26"/>
  <c r="B176" i="26"/>
  <c r="F174" i="26"/>
  <c r="J243" i="25" s="1"/>
  <c r="F225" i="25" l="1"/>
  <c r="Q225" i="25" s="1"/>
  <c r="E226" i="25"/>
  <c r="R226" i="25" s="1"/>
  <c r="C226" i="25"/>
  <c r="L226" i="25"/>
  <c r="G226" i="25"/>
  <c r="O226" i="25" s="1"/>
  <c r="H226" i="25"/>
  <c r="P226" i="25" s="1"/>
  <c r="A232" i="25"/>
  <c r="N232" i="25" s="1"/>
  <c r="B231" i="25"/>
  <c r="D231" i="25"/>
  <c r="D176" i="26"/>
  <c r="E176" i="26" s="1"/>
  <c r="C176" i="26"/>
  <c r="A178" i="26"/>
  <c r="B177" i="26"/>
  <c r="F175" i="26"/>
  <c r="J244" i="25" s="1"/>
  <c r="F226" i="25" l="1"/>
  <c r="Q226" i="25" s="1"/>
  <c r="E227" i="25"/>
  <c r="R227" i="25" s="1"/>
  <c r="C227" i="25"/>
  <c r="L227" i="25"/>
  <c r="G227" i="25"/>
  <c r="O227" i="25" s="1"/>
  <c r="H227" i="25"/>
  <c r="P227" i="25" s="1"/>
  <c r="A233" i="25"/>
  <c r="N233" i="25" s="1"/>
  <c r="D232" i="25"/>
  <c r="B232" i="25"/>
  <c r="F176" i="26"/>
  <c r="J245" i="25" s="1"/>
  <c r="D177" i="26"/>
  <c r="E177" i="26" s="1"/>
  <c r="C177" i="26"/>
  <c r="A179" i="26"/>
  <c r="B178" i="26"/>
  <c r="F227" i="25" l="1"/>
  <c r="Q227" i="25" s="1"/>
  <c r="E228" i="25"/>
  <c r="R228" i="25" s="1"/>
  <c r="L228" i="25"/>
  <c r="G228" i="25"/>
  <c r="O228" i="25" s="1"/>
  <c r="C228" i="25"/>
  <c r="H228" i="25"/>
  <c r="P228" i="25" s="1"/>
  <c r="A234" i="25"/>
  <c r="N234" i="25" s="1"/>
  <c r="B233" i="25"/>
  <c r="D233" i="25"/>
  <c r="F177" i="26"/>
  <c r="J246" i="25" s="1"/>
  <c r="C178" i="26"/>
  <c r="D178" i="26"/>
  <c r="E178" i="26" s="1"/>
  <c r="A180" i="26"/>
  <c r="B179" i="26"/>
  <c r="E229" i="25" l="1"/>
  <c r="R229" i="25" s="1"/>
  <c r="G229" i="25"/>
  <c r="O229" i="25" s="1"/>
  <c r="C229" i="25"/>
  <c r="L229" i="25"/>
  <c r="H229" i="25"/>
  <c r="P229" i="25" s="1"/>
  <c r="F228" i="25"/>
  <c r="Q228" i="25" s="1"/>
  <c r="A235" i="25"/>
  <c r="N235" i="25" s="1"/>
  <c r="B234" i="25"/>
  <c r="D234" i="25"/>
  <c r="C179" i="26"/>
  <c r="D179" i="26"/>
  <c r="E179" i="26" s="1"/>
  <c r="A181" i="26"/>
  <c r="B180" i="26"/>
  <c r="F178" i="26"/>
  <c r="J247" i="25" s="1"/>
  <c r="F229" i="25" l="1"/>
  <c r="Q229" i="25" s="1"/>
  <c r="E230" i="25"/>
  <c r="R230" i="25" s="1"/>
  <c r="G230" i="25"/>
  <c r="O230" i="25" s="1"/>
  <c r="C230" i="25"/>
  <c r="L230" i="25"/>
  <c r="H230" i="25"/>
  <c r="P230" i="25" s="1"/>
  <c r="A236" i="25"/>
  <c r="N236" i="25" s="1"/>
  <c r="B235" i="25"/>
  <c r="D235" i="25"/>
  <c r="D180" i="26"/>
  <c r="E180" i="26" s="1"/>
  <c r="C180" i="26"/>
  <c r="A182" i="26"/>
  <c r="B181" i="26"/>
  <c r="F179" i="26"/>
  <c r="J248" i="25" s="1"/>
  <c r="E231" i="25" l="1"/>
  <c r="R231" i="25" s="1"/>
  <c r="C231" i="25"/>
  <c r="L231" i="25"/>
  <c r="G231" i="25"/>
  <c r="O231" i="25" s="1"/>
  <c r="H231" i="25"/>
  <c r="P231" i="25" s="1"/>
  <c r="F230" i="25"/>
  <c r="Q230" i="25" s="1"/>
  <c r="A237" i="25"/>
  <c r="N237" i="25" s="1"/>
  <c r="B236" i="25"/>
  <c r="D236" i="25"/>
  <c r="F180" i="26"/>
  <c r="J249" i="25" s="1"/>
  <c r="A183" i="26"/>
  <c r="B182" i="26"/>
  <c r="D181" i="26"/>
  <c r="E181" i="26" s="1"/>
  <c r="C181" i="26"/>
  <c r="F231" i="25" l="1"/>
  <c r="Q231" i="25" s="1"/>
  <c r="E232" i="25"/>
  <c r="R232" i="25" s="1"/>
  <c r="G232" i="25"/>
  <c r="O232" i="25" s="1"/>
  <c r="L232" i="25"/>
  <c r="C232" i="25"/>
  <c r="H232" i="25"/>
  <c r="P232" i="25" s="1"/>
  <c r="A238" i="25"/>
  <c r="N238" i="25" s="1"/>
  <c r="B237" i="25"/>
  <c r="D237" i="25"/>
  <c r="F181" i="26"/>
  <c r="J250" i="25" s="1"/>
  <c r="D182" i="26"/>
  <c r="E182" i="26" s="1"/>
  <c r="C182" i="26"/>
  <c r="A184" i="26"/>
  <c r="B183" i="26"/>
  <c r="F232" i="25" l="1"/>
  <c r="Q232" i="25" s="1"/>
  <c r="E233" i="25"/>
  <c r="R233" i="25" s="1"/>
  <c r="L233" i="25"/>
  <c r="G233" i="25"/>
  <c r="O233" i="25" s="1"/>
  <c r="C233" i="25"/>
  <c r="H233" i="25"/>
  <c r="P233" i="25" s="1"/>
  <c r="A239" i="25"/>
  <c r="N239" i="25" s="1"/>
  <c r="B238" i="25"/>
  <c r="D238" i="25"/>
  <c r="C183" i="26"/>
  <c r="D183" i="26"/>
  <c r="E183" i="26" s="1"/>
  <c r="A185" i="26"/>
  <c r="B184" i="26"/>
  <c r="F182" i="26"/>
  <c r="J251" i="25" s="1"/>
  <c r="F233" i="25" l="1"/>
  <c r="Q233" i="25" s="1"/>
  <c r="E234" i="25"/>
  <c r="R234" i="25" s="1"/>
  <c r="L234" i="25"/>
  <c r="C234" i="25"/>
  <c r="G234" i="25"/>
  <c r="O234" i="25" s="1"/>
  <c r="H234" i="25"/>
  <c r="P234" i="25" s="1"/>
  <c r="A240" i="25"/>
  <c r="N240" i="25" s="1"/>
  <c r="B239" i="25"/>
  <c r="D239" i="25"/>
  <c r="D184" i="26"/>
  <c r="E184" i="26" s="1"/>
  <c r="C184" i="26"/>
  <c r="A186" i="26"/>
  <c r="B185" i="26"/>
  <c r="F183" i="26"/>
  <c r="J252" i="25" s="1"/>
  <c r="F234" i="25" l="1"/>
  <c r="Q234" i="25" s="1"/>
  <c r="E235" i="25"/>
  <c r="R235" i="25" s="1"/>
  <c r="L235" i="25"/>
  <c r="C235" i="25"/>
  <c r="G235" i="25"/>
  <c r="O235" i="25" s="1"/>
  <c r="H235" i="25"/>
  <c r="P235" i="25" s="1"/>
  <c r="A241" i="25"/>
  <c r="N241" i="25" s="1"/>
  <c r="D240" i="25"/>
  <c r="B240" i="25"/>
  <c r="F184" i="26"/>
  <c r="J253" i="25" s="1"/>
  <c r="D185" i="26"/>
  <c r="E185" i="26" s="1"/>
  <c r="C185" i="26"/>
  <c r="A187" i="26"/>
  <c r="B186" i="26"/>
  <c r="E236" i="25" l="1"/>
  <c r="R236" i="25" s="1"/>
  <c r="L236" i="25"/>
  <c r="C236" i="25"/>
  <c r="G236" i="25"/>
  <c r="O236" i="25" s="1"/>
  <c r="H236" i="25"/>
  <c r="P236" i="25" s="1"/>
  <c r="F235" i="25"/>
  <c r="Q235" i="25" s="1"/>
  <c r="A242" i="25"/>
  <c r="N242" i="25" s="1"/>
  <c r="B241" i="25"/>
  <c r="D241" i="25"/>
  <c r="A188" i="26"/>
  <c r="B187" i="26"/>
  <c r="F185" i="26"/>
  <c r="J254" i="25" s="1"/>
  <c r="D186" i="26"/>
  <c r="E186" i="26" s="1"/>
  <c r="C186" i="26"/>
  <c r="F236" i="25" l="1"/>
  <c r="Q236" i="25" s="1"/>
  <c r="E237" i="25"/>
  <c r="R237" i="25" s="1"/>
  <c r="L237" i="25"/>
  <c r="G237" i="25"/>
  <c r="O237" i="25" s="1"/>
  <c r="C237" i="25"/>
  <c r="H237" i="25"/>
  <c r="P237" i="25" s="1"/>
  <c r="A243" i="25"/>
  <c r="N243" i="25" s="1"/>
  <c r="B242" i="25"/>
  <c r="D242" i="25"/>
  <c r="C187" i="26"/>
  <c r="D187" i="26"/>
  <c r="E187" i="26" s="1"/>
  <c r="F186" i="26"/>
  <c r="J255" i="25" s="1"/>
  <c r="A189" i="26"/>
  <c r="B188" i="26"/>
  <c r="E238" i="25" l="1"/>
  <c r="R238" i="25" s="1"/>
  <c r="G238" i="25"/>
  <c r="O238" i="25" s="1"/>
  <c r="L238" i="25"/>
  <c r="C238" i="25"/>
  <c r="H238" i="25"/>
  <c r="P238" i="25" s="1"/>
  <c r="F237" i="25"/>
  <c r="Q237" i="25" s="1"/>
  <c r="A244" i="25"/>
  <c r="N244" i="25" s="1"/>
  <c r="B243" i="25"/>
  <c r="D243" i="25"/>
  <c r="F187" i="26"/>
  <c r="J256" i="25" s="1"/>
  <c r="C188" i="26"/>
  <c r="D188" i="26"/>
  <c r="E188" i="26" s="1"/>
  <c r="A190" i="26"/>
  <c r="B189" i="26"/>
  <c r="F238" i="25" l="1"/>
  <c r="Q238" i="25" s="1"/>
  <c r="E239" i="25"/>
  <c r="R239" i="25" s="1"/>
  <c r="G239" i="25"/>
  <c r="O239" i="25" s="1"/>
  <c r="C239" i="25"/>
  <c r="L239" i="25"/>
  <c r="H239" i="25"/>
  <c r="P239" i="25" s="1"/>
  <c r="A245" i="25"/>
  <c r="N245" i="25" s="1"/>
  <c r="B244" i="25"/>
  <c r="D244" i="25"/>
  <c r="D189" i="26"/>
  <c r="E189" i="26" s="1"/>
  <c r="C189" i="26"/>
  <c r="A191" i="26"/>
  <c r="B190" i="26"/>
  <c r="F188" i="26"/>
  <c r="J257" i="25" s="1"/>
  <c r="F239" i="25" l="1"/>
  <c r="Q239" i="25" s="1"/>
  <c r="E240" i="25"/>
  <c r="R240" i="25" s="1"/>
  <c r="L240" i="25"/>
  <c r="C240" i="25"/>
  <c r="G240" i="25"/>
  <c r="O240" i="25" s="1"/>
  <c r="H240" i="25"/>
  <c r="P240" i="25" s="1"/>
  <c r="A246" i="25"/>
  <c r="N246" i="25" s="1"/>
  <c r="B245" i="25"/>
  <c r="D245" i="25"/>
  <c r="F189" i="26"/>
  <c r="J258" i="25" s="1"/>
  <c r="C190" i="26"/>
  <c r="D190" i="26"/>
  <c r="E190" i="26" s="1"/>
  <c r="A192" i="26"/>
  <c r="B191" i="26"/>
  <c r="E241" i="25" l="1"/>
  <c r="R241" i="25" s="1"/>
  <c r="G241" i="25"/>
  <c r="O241" i="25" s="1"/>
  <c r="C241" i="25"/>
  <c r="L241" i="25"/>
  <c r="H241" i="25"/>
  <c r="P241" i="25" s="1"/>
  <c r="F240" i="25"/>
  <c r="Q240" i="25" s="1"/>
  <c r="A247" i="25"/>
  <c r="N247" i="25" s="1"/>
  <c r="B246" i="25"/>
  <c r="D246" i="25"/>
  <c r="C191" i="26"/>
  <c r="D191" i="26"/>
  <c r="E191" i="26" s="1"/>
  <c r="A193" i="26"/>
  <c r="B192" i="26"/>
  <c r="F190" i="26"/>
  <c r="J259" i="25" s="1"/>
  <c r="F241" i="25" l="1"/>
  <c r="Q241" i="25" s="1"/>
  <c r="E242" i="25"/>
  <c r="R242" i="25" s="1"/>
  <c r="L242" i="25"/>
  <c r="C242" i="25"/>
  <c r="G242" i="25"/>
  <c r="O242" i="25" s="1"/>
  <c r="H242" i="25"/>
  <c r="P242" i="25" s="1"/>
  <c r="A248" i="25"/>
  <c r="N248" i="25" s="1"/>
  <c r="B247" i="25"/>
  <c r="D247" i="25"/>
  <c r="D192" i="26"/>
  <c r="E192" i="26" s="1"/>
  <c r="C192" i="26"/>
  <c r="A194" i="26"/>
  <c r="B193" i="26"/>
  <c r="F191" i="26"/>
  <c r="J260" i="25" s="1"/>
  <c r="F242" i="25" l="1"/>
  <c r="Q242" i="25" s="1"/>
  <c r="E243" i="25"/>
  <c r="R243" i="25" s="1"/>
  <c r="C243" i="25"/>
  <c r="G243" i="25"/>
  <c r="O243" i="25" s="1"/>
  <c r="L243" i="25"/>
  <c r="H243" i="25"/>
  <c r="P243" i="25" s="1"/>
  <c r="A249" i="25"/>
  <c r="N249" i="25" s="1"/>
  <c r="D248" i="25"/>
  <c r="B248" i="25"/>
  <c r="A195" i="26"/>
  <c r="B194" i="26"/>
  <c r="D193" i="26"/>
  <c r="E193" i="26" s="1"/>
  <c r="C193" i="26"/>
  <c r="F192" i="26"/>
  <c r="J261" i="25" s="1"/>
  <c r="F243" i="25" l="1"/>
  <c r="Q243" i="25" s="1"/>
  <c r="E244" i="25"/>
  <c r="R244" i="25" s="1"/>
  <c r="C244" i="25"/>
  <c r="L244" i="25"/>
  <c r="G244" i="25"/>
  <c r="O244" i="25" s="1"/>
  <c r="H244" i="25"/>
  <c r="P244" i="25" s="1"/>
  <c r="A250" i="25"/>
  <c r="N250" i="25" s="1"/>
  <c r="B249" i="25"/>
  <c r="D249" i="25"/>
  <c r="F193" i="26"/>
  <c r="J262" i="25" s="1"/>
  <c r="C194" i="26"/>
  <c r="D194" i="26"/>
  <c r="E194" i="26" s="1"/>
  <c r="A196" i="26"/>
  <c r="B195" i="26"/>
  <c r="F244" i="25" l="1"/>
  <c r="Q244" i="25" s="1"/>
  <c r="E245" i="25"/>
  <c r="R245" i="25" s="1"/>
  <c r="L245" i="25"/>
  <c r="C245" i="25"/>
  <c r="G245" i="25"/>
  <c r="O245" i="25" s="1"/>
  <c r="H245" i="25"/>
  <c r="P245" i="25" s="1"/>
  <c r="A251" i="25"/>
  <c r="N251" i="25" s="1"/>
  <c r="B250" i="25"/>
  <c r="D250" i="25"/>
  <c r="C195" i="26"/>
  <c r="D195" i="26"/>
  <c r="E195" i="26" s="1"/>
  <c r="A197" i="26"/>
  <c r="B196" i="26"/>
  <c r="F194" i="26"/>
  <c r="J263" i="25" s="1"/>
  <c r="E246" i="25" l="1"/>
  <c r="R246" i="25" s="1"/>
  <c r="L246" i="25"/>
  <c r="G246" i="25"/>
  <c r="O246" i="25" s="1"/>
  <c r="C246" i="25"/>
  <c r="H246" i="25"/>
  <c r="P246" i="25" s="1"/>
  <c r="F245" i="25"/>
  <c r="Q245" i="25" s="1"/>
  <c r="A252" i="25"/>
  <c r="N252" i="25" s="1"/>
  <c r="B251" i="25"/>
  <c r="D251" i="25"/>
  <c r="A198" i="26"/>
  <c r="B197" i="26"/>
  <c r="D196" i="26"/>
  <c r="E196" i="26" s="1"/>
  <c r="C196" i="26"/>
  <c r="F195" i="26"/>
  <c r="J264" i="25" s="1"/>
  <c r="E247" i="25" l="1"/>
  <c r="R247" i="25" s="1"/>
  <c r="C247" i="25"/>
  <c r="L247" i="25"/>
  <c r="G247" i="25"/>
  <c r="O247" i="25" s="1"/>
  <c r="H247" i="25"/>
  <c r="P247" i="25" s="1"/>
  <c r="F246" i="25"/>
  <c r="Q246" i="25" s="1"/>
  <c r="A253" i="25"/>
  <c r="N253" i="25" s="1"/>
  <c r="B252" i="25"/>
  <c r="D252" i="25"/>
  <c r="F196" i="26"/>
  <c r="J265" i="25" s="1"/>
  <c r="D197" i="26"/>
  <c r="E197" i="26" s="1"/>
  <c r="C197" i="26"/>
  <c r="A199" i="26"/>
  <c r="B198" i="26"/>
  <c r="F247" i="25" l="1"/>
  <c r="Q247" i="25" s="1"/>
  <c r="E248" i="25"/>
  <c r="R248" i="25" s="1"/>
  <c r="C248" i="25"/>
  <c r="L248" i="25"/>
  <c r="G248" i="25"/>
  <c r="O248" i="25" s="1"/>
  <c r="H248" i="25"/>
  <c r="P248" i="25" s="1"/>
  <c r="A254" i="25"/>
  <c r="N254" i="25" s="1"/>
  <c r="B253" i="25"/>
  <c r="D253" i="25"/>
  <c r="F197" i="26"/>
  <c r="J266" i="25" s="1"/>
  <c r="A200" i="26"/>
  <c r="B199" i="26"/>
  <c r="D198" i="26"/>
  <c r="E198" i="26" s="1"/>
  <c r="C198" i="26"/>
  <c r="F248" i="25" l="1"/>
  <c r="Q248" i="25" s="1"/>
  <c r="E249" i="25"/>
  <c r="R249" i="25" s="1"/>
  <c r="C249" i="25"/>
  <c r="G249" i="25"/>
  <c r="O249" i="25" s="1"/>
  <c r="L249" i="25"/>
  <c r="H249" i="25"/>
  <c r="P249" i="25" s="1"/>
  <c r="A255" i="25"/>
  <c r="N255" i="25" s="1"/>
  <c r="B254" i="25"/>
  <c r="D254" i="25"/>
  <c r="F198" i="26"/>
  <c r="J267" i="25" s="1"/>
  <c r="C199" i="26"/>
  <c r="D199" i="26"/>
  <c r="E199" i="26" s="1"/>
  <c r="A201" i="26"/>
  <c r="B200" i="26"/>
  <c r="F249" i="25" l="1"/>
  <c r="Q249" i="25" s="1"/>
  <c r="E250" i="25"/>
  <c r="R250" i="25" s="1"/>
  <c r="C250" i="25"/>
  <c r="L250" i="25"/>
  <c r="G250" i="25"/>
  <c r="O250" i="25" s="1"/>
  <c r="H250" i="25"/>
  <c r="P250" i="25" s="1"/>
  <c r="A256" i="25"/>
  <c r="N256" i="25" s="1"/>
  <c r="B255" i="25"/>
  <c r="D255" i="25"/>
  <c r="D200" i="26"/>
  <c r="E200" i="26" s="1"/>
  <c r="C200" i="26"/>
  <c r="A202" i="26"/>
  <c r="B201" i="26"/>
  <c r="F199" i="26"/>
  <c r="J268" i="25" s="1"/>
  <c r="F250" i="25" l="1"/>
  <c r="Q250" i="25" s="1"/>
  <c r="E251" i="25"/>
  <c r="R251" i="25" s="1"/>
  <c r="L251" i="25"/>
  <c r="G251" i="25"/>
  <c r="O251" i="25" s="1"/>
  <c r="C251" i="25"/>
  <c r="H251" i="25"/>
  <c r="P251" i="25" s="1"/>
  <c r="A257" i="25"/>
  <c r="N257" i="25" s="1"/>
  <c r="D256" i="25"/>
  <c r="B256" i="25"/>
  <c r="F200" i="26"/>
  <c r="J269" i="25" s="1"/>
  <c r="D201" i="26"/>
  <c r="E201" i="26" s="1"/>
  <c r="C201" i="26"/>
  <c r="A203" i="26"/>
  <c r="B202" i="26"/>
  <c r="F251" i="25" l="1"/>
  <c r="Q251" i="25" s="1"/>
  <c r="E252" i="25"/>
  <c r="R252" i="25" s="1"/>
  <c r="C252" i="25"/>
  <c r="G252" i="25"/>
  <c r="O252" i="25" s="1"/>
  <c r="L252" i="25"/>
  <c r="H252" i="25"/>
  <c r="P252" i="25" s="1"/>
  <c r="A258" i="25"/>
  <c r="N258" i="25" s="1"/>
  <c r="B257" i="25"/>
  <c r="D257" i="25"/>
  <c r="F201" i="26"/>
  <c r="J270" i="25" s="1"/>
  <c r="A204" i="26"/>
  <c r="B203" i="26"/>
  <c r="D202" i="26"/>
  <c r="E202" i="26" s="1"/>
  <c r="C202" i="26"/>
  <c r="F252" i="25" l="1"/>
  <c r="Q252" i="25" s="1"/>
  <c r="E253" i="25"/>
  <c r="R253" i="25" s="1"/>
  <c r="L253" i="25"/>
  <c r="C253" i="25"/>
  <c r="G253" i="25"/>
  <c r="O253" i="25" s="1"/>
  <c r="H253" i="25"/>
  <c r="P253" i="25" s="1"/>
  <c r="A259" i="25"/>
  <c r="N259" i="25" s="1"/>
  <c r="B258" i="25"/>
  <c r="D258" i="25"/>
  <c r="F202" i="26"/>
  <c r="J271" i="25" s="1"/>
  <c r="C203" i="26"/>
  <c r="D203" i="26"/>
  <c r="E203" i="26" s="1"/>
  <c r="A205" i="26"/>
  <c r="B204" i="26"/>
  <c r="E254" i="25" l="1"/>
  <c r="R254" i="25" s="1"/>
  <c r="C254" i="25"/>
  <c r="L254" i="25"/>
  <c r="G254" i="25"/>
  <c r="O254" i="25" s="1"/>
  <c r="H254" i="25"/>
  <c r="P254" i="25" s="1"/>
  <c r="F253" i="25"/>
  <c r="Q253" i="25" s="1"/>
  <c r="A260" i="25"/>
  <c r="N260" i="25" s="1"/>
  <c r="B259" i="25"/>
  <c r="D259" i="25"/>
  <c r="C204" i="26"/>
  <c r="D204" i="26"/>
  <c r="E204" i="26" s="1"/>
  <c r="A206" i="26"/>
  <c r="B205" i="26"/>
  <c r="F203" i="26"/>
  <c r="J272" i="25" s="1"/>
  <c r="F254" i="25" l="1"/>
  <c r="Q254" i="25" s="1"/>
  <c r="E255" i="25"/>
  <c r="R255" i="25" s="1"/>
  <c r="L255" i="25"/>
  <c r="C255" i="25"/>
  <c r="G255" i="25"/>
  <c r="O255" i="25" s="1"/>
  <c r="H255" i="25"/>
  <c r="P255" i="25" s="1"/>
  <c r="A261" i="25"/>
  <c r="N261" i="25" s="1"/>
  <c r="B260" i="25"/>
  <c r="D260" i="25"/>
  <c r="D205" i="26"/>
  <c r="E205" i="26" s="1"/>
  <c r="C205" i="26"/>
  <c r="A207" i="26"/>
  <c r="B206" i="26"/>
  <c r="F204" i="26"/>
  <c r="J273" i="25" s="1"/>
  <c r="F255" i="25" l="1"/>
  <c r="Q255" i="25" s="1"/>
  <c r="E256" i="25"/>
  <c r="R256" i="25" s="1"/>
  <c r="C256" i="25"/>
  <c r="G256" i="25"/>
  <c r="O256" i="25" s="1"/>
  <c r="L256" i="25"/>
  <c r="H256" i="25"/>
  <c r="P256" i="25" s="1"/>
  <c r="A262" i="25"/>
  <c r="N262" i="25" s="1"/>
  <c r="B261" i="25"/>
  <c r="D261" i="25"/>
  <c r="A208" i="26"/>
  <c r="B207" i="26"/>
  <c r="D206" i="26"/>
  <c r="E206" i="26" s="1"/>
  <c r="C206" i="26"/>
  <c r="F205" i="26"/>
  <c r="J274" i="25" s="1"/>
  <c r="F256" i="25" l="1"/>
  <c r="Q256" i="25" s="1"/>
  <c r="E257" i="25"/>
  <c r="R257" i="25" s="1"/>
  <c r="L257" i="25"/>
  <c r="C257" i="25"/>
  <c r="G257" i="25"/>
  <c r="O257" i="25" s="1"/>
  <c r="H257" i="25"/>
  <c r="P257" i="25" s="1"/>
  <c r="A263" i="25"/>
  <c r="N263" i="25" s="1"/>
  <c r="B262" i="25"/>
  <c r="D262" i="25"/>
  <c r="F206" i="26"/>
  <c r="J275" i="25" s="1"/>
  <c r="C207" i="26"/>
  <c r="D207" i="26"/>
  <c r="E207" i="26" s="1"/>
  <c r="A209" i="26"/>
  <c r="B208" i="26"/>
  <c r="F257" i="25" l="1"/>
  <c r="Q257" i="25" s="1"/>
  <c r="E258" i="25"/>
  <c r="R258" i="25" s="1"/>
  <c r="L258" i="25"/>
  <c r="G258" i="25"/>
  <c r="O258" i="25" s="1"/>
  <c r="C258" i="25"/>
  <c r="H258" i="25"/>
  <c r="P258" i="25" s="1"/>
  <c r="A264" i="25"/>
  <c r="N264" i="25" s="1"/>
  <c r="B263" i="25"/>
  <c r="D263" i="25"/>
  <c r="D208" i="26"/>
  <c r="E208" i="26" s="1"/>
  <c r="C208" i="26"/>
  <c r="A210" i="26"/>
  <c r="B209" i="26"/>
  <c r="F207" i="26"/>
  <c r="J276" i="25" s="1"/>
  <c r="E259" i="25" l="1"/>
  <c r="R259" i="25" s="1"/>
  <c r="G259" i="25"/>
  <c r="O259" i="25" s="1"/>
  <c r="C259" i="25"/>
  <c r="L259" i="25"/>
  <c r="H259" i="25"/>
  <c r="P259" i="25" s="1"/>
  <c r="F258" i="25"/>
  <c r="Q258" i="25" s="1"/>
  <c r="A265" i="25"/>
  <c r="N265" i="25" s="1"/>
  <c r="D264" i="25"/>
  <c r="B264" i="25"/>
  <c r="F208" i="26"/>
  <c r="J277" i="25" s="1"/>
  <c r="D209" i="26"/>
  <c r="E209" i="26" s="1"/>
  <c r="C209" i="26"/>
  <c r="A211" i="26"/>
  <c r="B210" i="26"/>
  <c r="F259" i="25" l="1"/>
  <c r="Q259" i="25" s="1"/>
  <c r="E260" i="25"/>
  <c r="R260" i="25" s="1"/>
  <c r="L260" i="25"/>
  <c r="C260" i="25"/>
  <c r="G260" i="25"/>
  <c r="O260" i="25" s="1"/>
  <c r="H260" i="25"/>
  <c r="P260" i="25" s="1"/>
  <c r="F209" i="26"/>
  <c r="J278" i="25" s="1"/>
  <c r="A266" i="25"/>
  <c r="N266" i="25" s="1"/>
  <c r="B265" i="25"/>
  <c r="D265" i="25"/>
  <c r="C210" i="26"/>
  <c r="D210" i="26"/>
  <c r="E210" i="26" s="1"/>
  <c r="A212" i="26"/>
  <c r="B211" i="26"/>
  <c r="F260" i="25" l="1"/>
  <c r="Q260" i="25" s="1"/>
  <c r="E261" i="25"/>
  <c r="R261" i="25" s="1"/>
  <c r="C261" i="25"/>
  <c r="G261" i="25"/>
  <c r="O261" i="25" s="1"/>
  <c r="L261" i="25"/>
  <c r="H261" i="25"/>
  <c r="P261" i="25" s="1"/>
  <c r="A267" i="25"/>
  <c r="N267" i="25" s="1"/>
  <c r="B266" i="25"/>
  <c r="D266" i="25"/>
  <c r="C211" i="26"/>
  <c r="D211" i="26"/>
  <c r="E211" i="26" s="1"/>
  <c r="A213" i="26"/>
  <c r="B212" i="26"/>
  <c r="F210" i="26"/>
  <c r="J279" i="25" s="1"/>
  <c r="F261" i="25" l="1"/>
  <c r="Q261" i="25" s="1"/>
  <c r="E262" i="25"/>
  <c r="R262" i="25" s="1"/>
  <c r="C262" i="25"/>
  <c r="G262" i="25"/>
  <c r="O262" i="25" s="1"/>
  <c r="L262" i="25"/>
  <c r="H262" i="25"/>
  <c r="P262" i="25" s="1"/>
  <c r="A268" i="25"/>
  <c r="N268" i="25" s="1"/>
  <c r="B267" i="25"/>
  <c r="D267" i="25"/>
  <c r="D212" i="26"/>
  <c r="E212" i="26" s="1"/>
  <c r="C212" i="26"/>
  <c r="A214" i="26"/>
  <c r="B213" i="26"/>
  <c r="F211" i="26"/>
  <c r="J280" i="25" s="1"/>
  <c r="E263" i="25" l="1"/>
  <c r="R263" i="25" s="1"/>
  <c r="C263" i="25"/>
  <c r="G263" i="25"/>
  <c r="O263" i="25" s="1"/>
  <c r="L263" i="25"/>
  <c r="H263" i="25"/>
  <c r="P263" i="25" s="1"/>
  <c r="F262" i="25"/>
  <c r="Q262" i="25" s="1"/>
  <c r="A269" i="25"/>
  <c r="N269" i="25" s="1"/>
  <c r="B268" i="25"/>
  <c r="D268" i="25"/>
  <c r="F212" i="26"/>
  <c r="J281" i="25" s="1"/>
  <c r="D213" i="26"/>
  <c r="E213" i="26" s="1"/>
  <c r="C213" i="26"/>
  <c r="A215" i="26"/>
  <c r="B214" i="26"/>
  <c r="F263" i="25" l="1"/>
  <c r="Q263" i="25" s="1"/>
  <c r="E264" i="25"/>
  <c r="R264" i="25" s="1"/>
  <c r="C264" i="25"/>
  <c r="L264" i="25"/>
  <c r="G264" i="25"/>
  <c r="O264" i="25" s="1"/>
  <c r="H264" i="25"/>
  <c r="P264" i="25" s="1"/>
  <c r="A270" i="25"/>
  <c r="N270" i="25" s="1"/>
  <c r="B269" i="25"/>
  <c r="D269" i="25"/>
  <c r="F213" i="26"/>
  <c r="J282" i="25" s="1"/>
  <c r="D214" i="26"/>
  <c r="E214" i="26" s="1"/>
  <c r="C214" i="26"/>
  <c r="A216" i="26"/>
  <c r="B215" i="26"/>
  <c r="F264" i="25" l="1"/>
  <c r="Q264" i="25" s="1"/>
  <c r="E265" i="25"/>
  <c r="R265" i="25" s="1"/>
  <c r="L265" i="25"/>
  <c r="C265" i="25"/>
  <c r="G265" i="25"/>
  <c r="O265" i="25" s="1"/>
  <c r="H265" i="25"/>
  <c r="P265" i="25" s="1"/>
  <c r="A271" i="25"/>
  <c r="N271" i="25" s="1"/>
  <c r="B270" i="25"/>
  <c r="D270" i="25"/>
  <c r="C215" i="26"/>
  <c r="D215" i="26"/>
  <c r="E215" i="26" s="1"/>
  <c r="F214" i="26"/>
  <c r="J283" i="25" s="1"/>
  <c r="A217" i="26"/>
  <c r="B216" i="26"/>
  <c r="E266" i="25" l="1"/>
  <c r="R266" i="25" s="1"/>
  <c r="L266" i="25"/>
  <c r="G266" i="25"/>
  <c r="O266" i="25" s="1"/>
  <c r="C266" i="25"/>
  <c r="H266" i="25"/>
  <c r="P266" i="25" s="1"/>
  <c r="F265" i="25"/>
  <c r="Q265" i="25" s="1"/>
  <c r="A272" i="25"/>
  <c r="N272" i="25" s="1"/>
  <c r="B271" i="25"/>
  <c r="D271" i="25"/>
  <c r="A218" i="26"/>
  <c r="B217" i="26"/>
  <c r="D216" i="26"/>
  <c r="E216" i="26" s="1"/>
  <c r="C216" i="26"/>
  <c r="F215" i="26"/>
  <c r="J284" i="25" s="1"/>
  <c r="F266" i="25" l="1"/>
  <c r="Q266" i="25" s="1"/>
  <c r="E267" i="25"/>
  <c r="R267" i="25" s="1"/>
  <c r="G267" i="25"/>
  <c r="O267" i="25" s="1"/>
  <c r="C267" i="25"/>
  <c r="L267" i="25"/>
  <c r="H267" i="25"/>
  <c r="P267" i="25" s="1"/>
  <c r="A273" i="25"/>
  <c r="N273" i="25" s="1"/>
  <c r="D272" i="25"/>
  <c r="B272" i="25"/>
  <c r="F216" i="26"/>
  <c r="J285" i="25" s="1"/>
  <c r="D217" i="26"/>
  <c r="E217" i="26" s="1"/>
  <c r="C217" i="26"/>
  <c r="A219" i="26"/>
  <c r="B218" i="26"/>
  <c r="F267" i="25" l="1"/>
  <c r="Q267" i="25" s="1"/>
  <c r="E268" i="25"/>
  <c r="R268" i="25" s="1"/>
  <c r="L268" i="25"/>
  <c r="C268" i="25"/>
  <c r="G268" i="25"/>
  <c r="O268" i="25" s="1"/>
  <c r="H268" i="25"/>
  <c r="P268" i="25" s="1"/>
  <c r="A274" i="25"/>
  <c r="N274" i="25" s="1"/>
  <c r="B273" i="25"/>
  <c r="D273" i="25"/>
  <c r="F217" i="26"/>
  <c r="J286" i="25" s="1"/>
  <c r="D218" i="26"/>
  <c r="E218" i="26" s="1"/>
  <c r="C218" i="26"/>
  <c r="A220" i="26"/>
  <c r="B219" i="26"/>
  <c r="F268" i="25" l="1"/>
  <c r="Q268" i="25" s="1"/>
  <c r="E269" i="25"/>
  <c r="R269" i="25" s="1"/>
  <c r="C269" i="25"/>
  <c r="L269" i="25"/>
  <c r="G269" i="25"/>
  <c r="O269" i="25" s="1"/>
  <c r="H269" i="25"/>
  <c r="P269" i="25" s="1"/>
  <c r="A275" i="25"/>
  <c r="N275" i="25" s="1"/>
  <c r="B274" i="25"/>
  <c r="D274" i="25"/>
  <c r="F218" i="26"/>
  <c r="J287" i="25" s="1"/>
  <c r="C219" i="26"/>
  <c r="D219" i="26"/>
  <c r="E219" i="26" s="1"/>
  <c r="A221" i="26"/>
  <c r="B220" i="26"/>
  <c r="F269" i="25" l="1"/>
  <c r="Q269" i="25" s="1"/>
  <c r="E270" i="25"/>
  <c r="R270" i="25" s="1"/>
  <c r="C270" i="25"/>
  <c r="G270" i="25"/>
  <c r="O270" i="25" s="1"/>
  <c r="L270" i="25"/>
  <c r="H270" i="25"/>
  <c r="P270" i="25" s="1"/>
  <c r="A276" i="25"/>
  <c r="N276" i="25" s="1"/>
  <c r="B275" i="25"/>
  <c r="D275" i="25"/>
  <c r="D220" i="26"/>
  <c r="E220" i="26" s="1"/>
  <c r="C220" i="26"/>
  <c r="A222" i="26"/>
  <c r="B221" i="26"/>
  <c r="F219" i="26"/>
  <c r="J288" i="25" s="1"/>
  <c r="E271" i="25" l="1"/>
  <c r="R271" i="25" s="1"/>
  <c r="C271" i="25"/>
  <c r="G271" i="25"/>
  <c r="O271" i="25" s="1"/>
  <c r="L271" i="25"/>
  <c r="H271" i="25"/>
  <c r="P271" i="25" s="1"/>
  <c r="F270" i="25"/>
  <c r="Q270" i="25" s="1"/>
  <c r="A277" i="25"/>
  <c r="N277" i="25" s="1"/>
  <c r="B276" i="25"/>
  <c r="D276" i="25"/>
  <c r="F220" i="26"/>
  <c r="J289" i="25" s="1"/>
  <c r="D221" i="26"/>
  <c r="E221" i="26" s="1"/>
  <c r="C221" i="26"/>
  <c r="A223" i="26"/>
  <c r="B222" i="26"/>
  <c r="F271" i="25" l="1"/>
  <c r="Q271" i="25" s="1"/>
  <c r="E272" i="25"/>
  <c r="R272" i="25" s="1"/>
  <c r="C272" i="25"/>
  <c r="G272" i="25"/>
  <c r="O272" i="25" s="1"/>
  <c r="L272" i="25"/>
  <c r="H272" i="25"/>
  <c r="P272" i="25" s="1"/>
  <c r="A278" i="25"/>
  <c r="N278" i="25" s="1"/>
  <c r="B277" i="25"/>
  <c r="D277" i="25"/>
  <c r="F221" i="26"/>
  <c r="J290" i="25" s="1"/>
  <c r="D222" i="26"/>
  <c r="E222" i="26" s="1"/>
  <c r="C222" i="26"/>
  <c r="A224" i="26"/>
  <c r="B223" i="26"/>
  <c r="E273" i="25" l="1"/>
  <c r="R273" i="25" s="1"/>
  <c r="G273" i="25"/>
  <c r="O273" i="25" s="1"/>
  <c r="C273" i="25"/>
  <c r="L273" i="25"/>
  <c r="H273" i="25"/>
  <c r="P273" i="25" s="1"/>
  <c r="F272" i="25"/>
  <c r="Q272" i="25" s="1"/>
  <c r="A279" i="25"/>
  <c r="N279" i="25" s="1"/>
  <c r="B278" i="25"/>
  <c r="D278" i="25"/>
  <c r="C223" i="26"/>
  <c r="D223" i="26"/>
  <c r="E223" i="26" s="1"/>
  <c r="F222" i="26"/>
  <c r="J291" i="25" s="1"/>
  <c r="A225" i="26"/>
  <c r="B224" i="26"/>
  <c r="F273" i="25" l="1"/>
  <c r="Q273" i="25" s="1"/>
  <c r="E274" i="25"/>
  <c r="R274" i="25" s="1"/>
  <c r="L274" i="25"/>
  <c r="C274" i="25"/>
  <c r="G274" i="25"/>
  <c r="O274" i="25" s="1"/>
  <c r="H274" i="25"/>
  <c r="P274" i="25" s="1"/>
  <c r="A280" i="25"/>
  <c r="N280" i="25" s="1"/>
  <c r="B279" i="25"/>
  <c r="D279" i="25"/>
  <c r="D224" i="26"/>
  <c r="E224" i="26" s="1"/>
  <c r="C224" i="26"/>
  <c r="A226" i="26"/>
  <c r="B225" i="26"/>
  <c r="F223" i="26"/>
  <c r="J292" i="25" s="1"/>
  <c r="F274" i="25" l="1"/>
  <c r="Q274" i="25" s="1"/>
  <c r="E275" i="25"/>
  <c r="R275" i="25" s="1"/>
  <c r="C275" i="25"/>
  <c r="L275" i="25"/>
  <c r="G275" i="25"/>
  <c r="O275" i="25" s="1"/>
  <c r="H275" i="25"/>
  <c r="P275" i="25" s="1"/>
  <c r="A281" i="25"/>
  <c r="N281" i="25" s="1"/>
  <c r="D280" i="25"/>
  <c r="B280" i="25"/>
  <c r="F224" i="26"/>
  <c r="J293" i="25" s="1"/>
  <c r="D225" i="26"/>
  <c r="E225" i="26" s="1"/>
  <c r="C225" i="26"/>
  <c r="A227" i="26"/>
  <c r="B226" i="26"/>
  <c r="F275" i="25" l="1"/>
  <c r="Q275" i="25" s="1"/>
  <c r="E276" i="25"/>
  <c r="R276" i="25" s="1"/>
  <c r="C276" i="25"/>
  <c r="L276" i="25"/>
  <c r="G276" i="25"/>
  <c r="O276" i="25" s="1"/>
  <c r="H276" i="25"/>
  <c r="P276" i="25" s="1"/>
  <c r="A282" i="25"/>
  <c r="N282" i="25" s="1"/>
  <c r="B281" i="25"/>
  <c r="D281" i="25"/>
  <c r="F225" i="26"/>
  <c r="J294" i="25" s="1"/>
  <c r="A228" i="26"/>
  <c r="B227" i="26"/>
  <c r="D226" i="26"/>
  <c r="E226" i="26" s="1"/>
  <c r="C226" i="26"/>
  <c r="F276" i="25" l="1"/>
  <c r="Q276" i="25" s="1"/>
  <c r="E277" i="25"/>
  <c r="R277" i="25" s="1"/>
  <c r="G277" i="25"/>
  <c r="O277" i="25" s="1"/>
  <c r="L277" i="25"/>
  <c r="C277" i="25"/>
  <c r="H277" i="25"/>
  <c r="P277" i="25" s="1"/>
  <c r="A283" i="25"/>
  <c r="N283" i="25" s="1"/>
  <c r="B282" i="25"/>
  <c r="D282" i="25"/>
  <c r="F226" i="26"/>
  <c r="J295" i="25" s="1"/>
  <c r="C227" i="26"/>
  <c r="D227" i="26"/>
  <c r="E227" i="26" s="1"/>
  <c r="A229" i="26"/>
  <c r="B228" i="26"/>
  <c r="F277" i="25" l="1"/>
  <c r="Q277" i="25" s="1"/>
  <c r="E278" i="25"/>
  <c r="R278" i="25" s="1"/>
  <c r="C278" i="25"/>
  <c r="L278" i="25"/>
  <c r="G278" i="25"/>
  <c r="O278" i="25" s="1"/>
  <c r="H278" i="25"/>
  <c r="P278" i="25" s="1"/>
  <c r="A284" i="25"/>
  <c r="N284" i="25" s="1"/>
  <c r="B283" i="25"/>
  <c r="D283" i="25"/>
  <c r="A230" i="26"/>
  <c r="B229" i="26"/>
  <c r="D228" i="26"/>
  <c r="E228" i="26" s="1"/>
  <c r="C228" i="26"/>
  <c r="F227" i="26"/>
  <c r="J296" i="25" s="1"/>
  <c r="F278" i="25" l="1"/>
  <c r="Q278" i="25" s="1"/>
  <c r="E279" i="25"/>
  <c r="R279" i="25" s="1"/>
  <c r="C279" i="25"/>
  <c r="L279" i="25"/>
  <c r="G279" i="25"/>
  <c r="O279" i="25" s="1"/>
  <c r="H279" i="25"/>
  <c r="P279" i="25" s="1"/>
  <c r="A285" i="25"/>
  <c r="N285" i="25" s="1"/>
  <c r="B284" i="25"/>
  <c r="D284" i="25"/>
  <c r="F228" i="26"/>
  <c r="J297" i="25" s="1"/>
  <c r="D229" i="26"/>
  <c r="E229" i="26" s="1"/>
  <c r="C229" i="26"/>
  <c r="A231" i="26"/>
  <c r="B230" i="26"/>
  <c r="F279" i="25" l="1"/>
  <c r="Q279" i="25" s="1"/>
  <c r="E280" i="25"/>
  <c r="R280" i="25" s="1"/>
  <c r="C280" i="25"/>
  <c r="G280" i="25"/>
  <c r="O280" i="25" s="1"/>
  <c r="L280" i="25"/>
  <c r="H280" i="25"/>
  <c r="P280" i="25" s="1"/>
  <c r="A286" i="25"/>
  <c r="N286" i="25" s="1"/>
  <c r="B285" i="25"/>
  <c r="D285" i="25"/>
  <c r="F229" i="26"/>
  <c r="J298" i="25" s="1"/>
  <c r="C230" i="26"/>
  <c r="D230" i="26"/>
  <c r="E230" i="26" s="1"/>
  <c r="A232" i="26"/>
  <c r="B231" i="26"/>
  <c r="F280" i="25" l="1"/>
  <c r="Q280" i="25" s="1"/>
  <c r="E281" i="25"/>
  <c r="R281" i="25" s="1"/>
  <c r="G281" i="25"/>
  <c r="O281" i="25" s="1"/>
  <c r="L281" i="25"/>
  <c r="C281" i="25"/>
  <c r="H281" i="25"/>
  <c r="P281" i="25" s="1"/>
  <c r="A287" i="25"/>
  <c r="N287" i="25" s="1"/>
  <c r="B286" i="25"/>
  <c r="D286" i="25"/>
  <c r="C231" i="26"/>
  <c r="D231" i="26"/>
  <c r="E231" i="26" s="1"/>
  <c r="A233" i="26"/>
  <c r="B232" i="26"/>
  <c r="F230" i="26"/>
  <c r="J299" i="25" s="1"/>
  <c r="F281" i="25" l="1"/>
  <c r="Q281" i="25" s="1"/>
  <c r="E282" i="25"/>
  <c r="R282" i="25" s="1"/>
  <c r="L282" i="25"/>
  <c r="G282" i="25"/>
  <c r="O282" i="25" s="1"/>
  <c r="C282" i="25"/>
  <c r="H282" i="25"/>
  <c r="P282" i="25" s="1"/>
  <c r="A288" i="25"/>
  <c r="N288" i="25" s="1"/>
  <c r="B287" i="25"/>
  <c r="D287" i="25"/>
  <c r="D232" i="26"/>
  <c r="E232" i="26" s="1"/>
  <c r="C232" i="26"/>
  <c r="A234" i="26"/>
  <c r="B233" i="26"/>
  <c r="F231" i="26"/>
  <c r="J300" i="25" s="1"/>
  <c r="F282" i="25" l="1"/>
  <c r="Q282" i="25" s="1"/>
  <c r="E283" i="25"/>
  <c r="R283" i="25" s="1"/>
  <c r="L283" i="25"/>
  <c r="C283" i="25"/>
  <c r="G283" i="25"/>
  <c r="O283" i="25" s="1"/>
  <c r="H283" i="25"/>
  <c r="P283" i="25" s="1"/>
  <c r="F232" i="26"/>
  <c r="J301" i="25" s="1"/>
  <c r="A289" i="25"/>
  <c r="N289" i="25" s="1"/>
  <c r="D288" i="25"/>
  <c r="B288" i="25"/>
  <c r="D233" i="26"/>
  <c r="E233" i="26" s="1"/>
  <c r="C233" i="26"/>
  <c r="A235" i="26"/>
  <c r="B234" i="26"/>
  <c r="F283" i="25" l="1"/>
  <c r="Q283" i="25" s="1"/>
  <c r="E284" i="25"/>
  <c r="R284" i="25" s="1"/>
  <c r="L284" i="25"/>
  <c r="C284" i="25"/>
  <c r="G284" i="25"/>
  <c r="O284" i="25" s="1"/>
  <c r="H284" i="25"/>
  <c r="P284" i="25" s="1"/>
  <c r="A290" i="25"/>
  <c r="N290" i="25" s="1"/>
  <c r="B289" i="25"/>
  <c r="D289" i="25"/>
  <c r="F233" i="26"/>
  <c r="J302" i="25" s="1"/>
  <c r="D234" i="26"/>
  <c r="E234" i="26" s="1"/>
  <c r="C234" i="26"/>
  <c r="A236" i="26"/>
  <c r="B235" i="26"/>
  <c r="E285" i="25" l="1"/>
  <c r="R285" i="25" s="1"/>
  <c r="L285" i="25"/>
  <c r="C285" i="25"/>
  <c r="G285" i="25"/>
  <c r="O285" i="25" s="1"/>
  <c r="H285" i="25"/>
  <c r="P285" i="25" s="1"/>
  <c r="F284" i="25"/>
  <c r="Q284" i="25" s="1"/>
  <c r="A291" i="25"/>
  <c r="N291" i="25" s="1"/>
  <c r="B290" i="25"/>
  <c r="D290" i="25"/>
  <c r="F234" i="26"/>
  <c r="J303" i="25" s="1"/>
  <c r="C235" i="26"/>
  <c r="D235" i="26"/>
  <c r="E235" i="26" s="1"/>
  <c r="A237" i="26"/>
  <c r="B236" i="26"/>
  <c r="F285" i="25" l="1"/>
  <c r="Q285" i="25" s="1"/>
  <c r="E286" i="25"/>
  <c r="R286" i="25" s="1"/>
  <c r="L286" i="25"/>
  <c r="C286" i="25"/>
  <c r="G286" i="25"/>
  <c r="O286" i="25" s="1"/>
  <c r="H286" i="25"/>
  <c r="P286" i="25" s="1"/>
  <c r="A292" i="25"/>
  <c r="N292" i="25" s="1"/>
  <c r="B291" i="25"/>
  <c r="D291" i="25"/>
  <c r="D236" i="26"/>
  <c r="E236" i="26" s="1"/>
  <c r="C236" i="26"/>
  <c r="A238" i="26"/>
  <c r="B237" i="26"/>
  <c r="F235" i="26"/>
  <c r="J304" i="25" s="1"/>
  <c r="F286" i="25" l="1"/>
  <c r="Q286" i="25" s="1"/>
  <c r="E287" i="25"/>
  <c r="R287" i="25" s="1"/>
  <c r="G287" i="25"/>
  <c r="O287" i="25" s="1"/>
  <c r="L287" i="25"/>
  <c r="C287" i="25"/>
  <c r="H287" i="25"/>
  <c r="P287" i="25" s="1"/>
  <c r="A293" i="25"/>
  <c r="N293" i="25" s="1"/>
  <c r="B292" i="25"/>
  <c r="D292" i="25"/>
  <c r="A239" i="26"/>
  <c r="B238" i="26"/>
  <c r="D237" i="26"/>
  <c r="E237" i="26" s="1"/>
  <c r="C237" i="26"/>
  <c r="F236" i="26"/>
  <c r="J305" i="25" s="1"/>
  <c r="F287" i="25" l="1"/>
  <c r="Q287" i="25" s="1"/>
  <c r="E288" i="25"/>
  <c r="R288" i="25" s="1"/>
  <c r="L288" i="25"/>
  <c r="G288" i="25"/>
  <c r="O288" i="25" s="1"/>
  <c r="C288" i="25"/>
  <c r="H288" i="25"/>
  <c r="P288" i="25" s="1"/>
  <c r="A294" i="25"/>
  <c r="N294" i="25" s="1"/>
  <c r="B293" i="25"/>
  <c r="D293" i="25"/>
  <c r="F237" i="26"/>
  <c r="J306" i="25" s="1"/>
  <c r="C238" i="26"/>
  <c r="D238" i="26"/>
  <c r="E238" i="26" s="1"/>
  <c r="A240" i="26"/>
  <c r="B239" i="26"/>
  <c r="E289" i="25" l="1"/>
  <c r="R289" i="25" s="1"/>
  <c r="C289" i="25"/>
  <c r="L289" i="25"/>
  <c r="G289" i="25"/>
  <c r="O289" i="25" s="1"/>
  <c r="H289" i="25"/>
  <c r="P289" i="25" s="1"/>
  <c r="F288" i="25"/>
  <c r="Q288" i="25" s="1"/>
  <c r="A295" i="25"/>
  <c r="N295" i="25" s="1"/>
  <c r="B294" i="25"/>
  <c r="D294" i="25"/>
  <c r="C239" i="26"/>
  <c r="D239" i="26"/>
  <c r="E239" i="26" s="1"/>
  <c r="A241" i="26"/>
  <c r="B240" i="26"/>
  <c r="F238" i="26"/>
  <c r="J307" i="25" s="1"/>
  <c r="F289" i="25" l="1"/>
  <c r="Q289" i="25" s="1"/>
  <c r="E290" i="25"/>
  <c r="R290" i="25" s="1"/>
  <c r="C290" i="25"/>
  <c r="G290" i="25"/>
  <c r="O290" i="25" s="1"/>
  <c r="L290" i="25"/>
  <c r="H290" i="25"/>
  <c r="P290" i="25" s="1"/>
  <c r="A296" i="25"/>
  <c r="N296" i="25" s="1"/>
  <c r="B295" i="25"/>
  <c r="D295" i="25"/>
  <c r="D240" i="26"/>
  <c r="E240" i="26" s="1"/>
  <c r="C240" i="26"/>
  <c r="A242" i="26"/>
  <c r="B241" i="26"/>
  <c r="F239" i="26"/>
  <c r="J308" i="25" s="1"/>
  <c r="F290" i="25" l="1"/>
  <c r="Q290" i="25" s="1"/>
  <c r="E291" i="25"/>
  <c r="R291" i="25" s="1"/>
  <c r="L291" i="25"/>
  <c r="G291" i="25"/>
  <c r="O291" i="25" s="1"/>
  <c r="C291" i="25"/>
  <c r="H291" i="25"/>
  <c r="P291" i="25" s="1"/>
  <c r="A297" i="25"/>
  <c r="N297" i="25" s="1"/>
  <c r="D296" i="25"/>
  <c r="B296" i="25"/>
  <c r="F240" i="26"/>
  <c r="J309" i="25" s="1"/>
  <c r="A243" i="26"/>
  <c r="B242" i="26"/>
  <c r="D241" i="26"/>
  <c r="E241" i="26" s="1"/>
  <c r="C241" i="26"/>
  <c r="E292" i="25" l="1"/>
  <c r="R292" i="25" s="1"/>
  <c r="C292" i="25"/>
  <c r="G292" i="25"/>
  <c r="O292" i="25" s="1"/>
  <c r="L292" i="25"/>
  <c r="H292" i="25"/>
  <c r="P292" i="25" s="1"/>
  <c r="F291" i="25"/>
  <c r="Q291" i="25" s="1"/>
  <c r="A298" i="25"/>
  <c r="N298" i="25" s="1"/>
  <c r="B297" i="25"/>
  <c r="D297" i="25"/>
  <c r="F241" i="26"/>
  <c r="J310" i="25" s="1"/>
  <c r="C242" i="26"/>
  <c r="D242" i="26"/>
  <c r="E242" i="26" s="1"/>
  <c r="A244" i="26"/>
  <c r="B243" i="26"/>
  <c r="F292" i="25" l="1"/>
  <c r="Q292" i="25" s="1"/>
  <c r="E293" i="25"/>
  <c r="R293" i="25" s="1"/>
  <c r="L293" i="25"/>
  <c r="G293" i="25"/>
  <c r="O293" i="25" s="1"/>
  <c r="C293" i="25"/>
  <c r="H293" i="25"/>
  <c r="P293" i="25" s="1"/>
  <c r="A299" i="25"/>
  <c r="N299" i="25" s="1"/>
  <c r="B298" i="25"/>
  <c r="D298" i="25"/>
  <c r="C243" i="26"/>
  <c r="D243" i="26"/>
  <c r="E243" i="26" s="1"/>
  <c r="A245" i="26"/>
  <c r="B244" i="26"/>
  <c r="F242" i="26"/>
  <c r="J311" i="25" s="1"/>
  <c r="F293" i="25" l="1"/>
  <c r="Q293" i="25" s="1"/>
  <c r="E294" i="25"/>
  <c r="R294" i="25" s="1"/>
  <c r="C294" i="25"/>
  <c r="L294" i="25"/>
  <c r="G294" i="25"/>
  <c r="O294" i="25" s="1"/>
  <c r="H294" i="25"/>
  <c r="P294" i="25" s="1"/>
  <c r="A300" i="25"/>
  <c r="N300" i="25" s="1"/>
  <c r="B299" i="25"/>
  <c r="D299" i="25"/>
  <c r="D244" i="26"/>
  <c r="E244" i="26" s="1"/>
  <c r="C244" i="26"/>
  <c r="A246" i="26"/>
  <c r="B245" i="26"/>
  <c r="F243" i="26"/>
  <c r="J312" i="25" s="1"/>
  <c r="F294" i="25" l="1"/>
  <c r="Q294" i="25" s="1"/>
  <c r="E295" i="25"/>
  <c r="R295" i="25" s="1"/>
  <c r="C295" i="25"/>
  <c r="L295" i="25"/>
  <c r="G295" i="25"/>
  <c r="O295" i="25" s="1"/>
  <c r="H295" i="25"/>
  <c r="P295" i="25" s="1"/>
  <c r="A301" i="25"/>
  <c r="N301" i="25" s="1"/>
  <c r="B300" i="25"/>
  <c r="D300" i="25"/>
  <c r="F244" i="26"/>
  <c r="J313" i="25" s="1"/>
  <c r="D245" i="26"/>
  <c r="E245" i="26" s="1"/>
  <c r="C245" i="26"/>
  <c r="A247" i="26"/>
  <c r="B246" i="26"/>
  <c r="F295" i="25" l="1"/>
  <c r="Q295" i="25" s="1"/>
  <c r="E296" i="25"/>
  <c r="R296" i="25" s="1"/>
  <c r="C296" i="25"/>
  <c r="L296" i="25"/>
  <c r="G296" i="25"/>
  <c r="O296" i="25" s="1"/>
  <c r="H296" i="25"/>
  <c r="P296" i="25" s="1"/>
  <c r="A302" i="25"/>
  <c r="N302" i="25" s="1"/>
  <c r="B301" i="25"/>
  <c r="D301" i="25"/>
  <c r="F245" i="26"/>
  <c r="J314" i="25" s="1"/>
  <c r="D246" i="26"/>
  <c r="E246" i="26" s="1"/>
  <c r="C246" i="26"/>
  <c r="A248" i="26"/>
  <c r="B247" i="26"/>
  <c r="F296" i="25" l="1"/>
  <c r="Q296" i="25" s="1"/>
  <c r="E297" i="25"/>
  <c r="R297" i="25" s="1"/>
  <c r="L297" i="25"/>
  <c r="G297" i="25"/>
  <c r="O297" i="25" s="1"/>
  <c r="C297" i="25"/>
  <c r="H297" i="25"/>
  <c r="P297" i="25" s="1"/>
  <c r="A303" i="25"/>
  <c r="N303" i="25" s="1"/>
  <c r="B302" i="25"/>
  <c r="D302" i="25"/>
  <c r="F246" i="26"/>
  <c r="J315" i="25" s="1"/>
  <c r="C247" i="26"/>
  <c r="D247" i="26"/>
  <c r="E247" i="26" s="1"/>
  <c r="A249" i="26"/>
  <c r="B248" i="26"/>
  <c r="E298" i="25" l="1"/>
  <c r="R298" i="25" s="1"/>
  <c r="G298" i="25"/>
  <c r="O298" i="25" s="1"/>
  <c r="L298" i="25"/>
  <c r="C298" i="25"/>
  <c r="H298" i="25"/>
  <c r="P298" i="25" s="1"/>
  <c r="F297" i="25"/>
  <c r="Q297" i="25" s="1"/>
  <c r="A304" i="25"/>
  <c r="N304" i="25" s="1"/>
  <c r="B303" i="25"/>
  <c r="D303" i="25"/>
  <c r="D248" i="26"/>
  <c r="E248" i="26" s="1"/>
  <c r="C248" i="26"/>
  <c r="A250" i="26"/>
  <c r="B249" i="26"/>
  <c r="F247" i="26"/>
  <c r="J316" i="25" s="1"/>
  <c r="F298" i="25" l="1"/>
  <c r="Q298" i="25" s="1"/>
  <c r="E299" i="25"/>
  <c r="R299" i="25" s="1"/>
  <c r="G299" i="25"/>
  <c r="O299" i="25" s="1"/>
  <c r="C299" i="25"/>
  <c r="L299" i="25"/>
  <c r="H299" i="25"/>
  <c r="P299" i="25" s="1"/>
  <c r="A305" i="25"/>
  <c r="N305" i="25" s="1"/>
  <c r="D304" i="25"/>
  <c r="B304" i="25"/>
  <c r="F248" i="26"/>
  <c r="J317" i="25" s="1"/>
  <c r="D249" i="26"/>
  <c r="E249" i="26" s="1"/>
  <c r="C249" i="26"/>
  <c r="A251" i="26"/>
  <c r="B250" i="26"/>
  <c r="F299" i="25" l="1"/>
  <c r="Q299" i="25" s="1"/>
  <c r="E300" i="25"/>
  <c r="R300" i="25" s="1"/>
  <c r="L300" i="25"/>
  <c r="C300" i="25"/>
  <c r="G300" i="25"/>
  <c r="O300" i="25" s="1"/>
  <c r="H300" i="25"/>
  <c r="P300" i="25" s="1"/>
  <c r="A306" i="25"/>
  <c r="N306" i="25" s="1"/>
  <c r="B305" i="25"/>
  <c r="D305" i="25"/>
  <c r="F249" i="26"/>
  <c r="J318" i="25" s="1"/>
  <c r="D250" i="26"/>
  <c r="E250" i="26" s="1"/>
  <c r="C250" i="26"/>
  <c r="A252" i="26"/>
  <c r="B251" i="26"/>
  <c r="F300" i="25" l="1"/>
  <c r="Q300" i="25" s="1"/>
  <c r="E301" i="25"/>
  <c r="R301" i="25" s="1"/>
  <c r="G301" i="25"/>
  <c r="O301" i="25" s="1"/>
  <c r="L301" i="25"/>
  <c r="C301" i="25"/>
  <c r="H301" i="25"/>
  <c r="P301" i="25" s="1"/>
  <c r="A307" i="25"/>
  <c r="N307" i="25" s="1"/>
  <c r="B306" i="25"/>
  <c r="D306" i="25"/>
  <c r="C251" i="26"/>
  <c r="D251" i="26"/>
  <c r="E251" i="26" s="1"/>
  <c r="A253" i="26"/>
  <c r="B252" i="26"/>
  <c r="F250" i="26"/>
  <c r="J319" i="25" s="1"/>
  <c r="F301" i="25" l="1"/>
  <c r="Q301" i="25" s="1"/>
  <c r="E302" i="25"/>
  <c r="R302" i="25" s="1"/>
  <c r="C302" i="25"/>
  <c r="G302" i="25"/>
  <c r="O302" i="25" s="1"/>
  <c r="L302" i="25"/>
  <c r="H302" i="25"/>
  <c r="P302" i="25" s="1"/>
  <c r="A308" i="25"/>
  <c r="N308" i="25" s="1"/>
  <c r="B307" i="25"/>
  <c r="D307" i="25"/>
  <c r="D252" i="26"/>
  <c r="E252" i="26" s="1"/>
  <c r="C252" i="26"/>
  <c r="A254" i="26"/>
  <c r="B253" i="26"/>
  <c r="F251" i="26"/>
  <c r="J320" i="25" s="1"/>
  <c r="F302" i="25" l="1"/>
  <c r="Q302" i="25" s="1"/>
  <c r="E303" i="25"/>
  <c r="R303" i="25" s="1"/>
  <c r="L303" i="25"/>
  <c r="C303" i="25"/>
  <c r="G303" i="25"/>
  <c r="O303" i="25" s="1"/>
  <c r="H303" i="25"/>
  <c r="P303" i="25" s="1"/>
  <c r="A309" i="25"/>
  <c r="N309" i="25" s="1"/>
  <c r="B308" i="25"/>
  <c r="D308" i="25"/>
  <c r="F252" i="26"/>
  <c r="J321" i="25" s="1"/>
  <c r="D253" i="26"/>
  <c r="E253" i="26" s="1"/>
  <c r="C253" i="26"/>
  <c r="A255" i="26"/>
  <c r="B254" i="26"/>
  <c r="E304" i="25" l="1"/>
  <c r="R304" i="25" s="1"/>
  <c r="G304" i="25"/>
  <c r="O304" i="25" s="1"/>
  <c r="L304" i="25"/>
  <c r="C304" i="25"/>
  <c r="H304" i="25"/>
  <c r="P304" i="25" s="1"/>
  <c r="F303" i="25"/>
  <c r="Q303" i="25" s="1"/>
  <c r="A310" i="25"/>
  <c r="N310" i="25" s="1"/>
  <c r="B309" i="25"/>
  <c r="D309" i="25"/>
  <c r="D254" i="26"/>
  <c r="E254" i="26" s="1"/>
  <c r="C254" i="26"/>
  <c r="A256" i="26"/>
  <c r="B255" i="26"/>
  <c r="F253" i="26"/>
  <c r="J322" i="25" s="1"/>
  <c r="F304" i="25" l="1"/>
  <c r="Q304" i="25" s="1"/>
  <c r="E305" i="25"/>
  <c r="R305" i="25" s="1"/>
  <c r="L305" i="25"/>
  <c r="G305" i="25"/>
  <c r="O305" i="25" s="1"/>
  <c r="C305" i="25"/>
  <c r="H305" i="25"/>
  <c r="P305" i="25" s="1"/>
  <c r="A311" i="25"/>
  <c r="N311" i="25" s="1"/>
  <c r="B310" i="25"/>
  <c r="D310" i="25"/>
  <c r="A257" i="26"/>
  <c r="B256" i="26"/>
  <c r="D255" i="26"/>
  <c r="E255" i="26" s="1"/>
  <c r="C255" i="26"/>
  <c r="F254" i="26"/>
  <c r="J323" i="25" s="1"/>
  <c r="F305" i="25" l="1"/>
  <c r="Q305" i="25" s="1"/>
  <c r="E306" i="25"/>
  <c r="R306" i="25" s="1"/>
  <c r="G306" i="25"/>
  <c r="O306" i="25" s="1"/>
  <c r="C306" i="25"/>
  <c r="L306" i="25"/>
  <c r="H306" i="25"/>
  <c r="P306" i="25" s="1"/>
  <c r="A312" i="25"/>
  <c r="N312" i="25" s="1"/>
  <c r="B311" i="25"/>
  <c r="D311" i="25"/>
  <c r="F255" i="26"/>
  <c r="J324" i="25" s="1"/>
  <c r="D256" i="26"/>
  <c r="E256" i="26" s="1"/>
  <c r="C256" i="26"/>
  <c r="A258" i="26"/>
  <c r="B257" i="26"/>
  <c r="F306" i="25" l="1"/>
  <c r="Q306" i="25" s="1"/>
  <c r="E307" i="25"/>
  <c r="R307" i="25" s="1"/>
  <c r="C307" i="25"/>
  <c r="L307" i="25"/>
  <c r="G307" i="25"/>
  <c r="O307" i="25" s="1"/>
  <c r="H307" i="25"/>
  <c r="P307" i="25" s="1"/>
  <c r="A313" i="25"/>
  <c r="N313" i="25" s="1"/>
  <c r="D312" i="25"/>
  <c r="B312" i="25"/>
  <c r="F256" i="26"/>
  <c r="J325" i="25" s="1"/>
  <c r="C257" i="26"/>
  <c r="D257" i="26"/>
  <c r="E257" i="26" s="1"/>
  <c r="A259" i="26"/>
  <c r="B258" i="26"/>
  <c r="F307" i="25" l="1"/>
  <c r="Q307" i="25" s="1"/>
  <c r="E308" i="25"/>
  <c r="R308" i="25" s="1"/>
  <c r="L308" i="25"/>
  <c r="G308" i="25"/>
  <c r="O308" i="25" s="1"/>
  <c r="C308" i="25"/>
  <c r="H308" i="25"/>
  <c r="P308" i="25" s="1"/>
  <c r="A314" i="25"/>
  <c r="N314" i="25" s="1"/>
  <c r="B313" i="25"/>
  <c r="D313" i="25"/>
  <c r="D258" i="26"/>
  <c r="E258" i="26" s="1"/>
  <c r="C258" i="26"/>
  <c r="A260" i="26"/>
  <c r="B259" i="26"/>
  <c r="F257" i="26"/>
  <c r="J326" i="25" s="1"/>
  <c r="E309" i="25" l="1"/>
  <c r="R309" i="25" s="1"/>
  <c r="C309" i="25"/>
  <c r="G309" i="25"/>
  <c r="O309" i="25" s="1"/>
  <c r="L309" i="25"/>
  <c r="H309" i="25"/>
  <c r="P309" i="25" s="1"/>
  <c r="F308" i="25"/>
  <c r="Q308" i="25" s="1"/>
  <c r="A315" i="25"/>
  <c r="N315" i="25" s="1"/>
  <c r="B314" i="25"/>
  <c r="D314" i="25"/>
  <c r="A261" i="26"/>
  <c r="B260" i="26"/>
  <c r="D259" i="26"/>
  <c r="E259" i="26" s="1"/>
  <c r="C259" i="26"/>
  <c r="F258" i="26"/>
  <c r="J327" i="25" s="1"/>
  <c r="F309" i="25" l="1"/>
  <c r="Q309" i="25" s="1"/>
  <c r="E310" i="25"/>
  <c r="R310" i="25" s="1"/>
  <c r="C310" i="25"/>
  <c r="G310" i="25"/>
  <c r="O310" i="25" s="1"/>
  <c r="L310" i="25"/>
  <c r="H310" i="25"/>
  <c r="P310" i="25" s="1"/>
  <c r="A316" i="25"/>
  <c r="N316" i="25" s="1"/>
  <c r="B315" i="25"/>
  <c r="D315" i="25"/>
  <c r="F259" i="26"/>
  <c r="J328" i="25" s="1"/>
  <c r="D260" i="26"/>
  <c r="E260" i="26" s="1"/>
  <c r="C260" i="26"/>
  <c r="A262" i="26"/>
  <c r="B261" i="26"/>
  <c r="E311" i="25" l="1"/>
  <c r="R311" i="25" s="1"/>
  <c r="F66" i="25" s="1"/>
  <c r="F67" i="25" s="1"/>
  <c r="C311" i="25"/>
  <c r="G311" i="25"/>
  <c r="O311" i="25" s="1"/>
  <c r="F42" i="25" s="1"/>
  <c r="L311" i="25"/>
  <c r="H311" i="25"/>
  <c r="P311" i="25" s="1"/>
  <c r="F43" i="25" s="1"/>
  <c r="F310" i="25"/>
  <c r="Q310" i="25" s="1"/>
  <c r="A317" i="25"/>
  <c r="N317" i="25" s="1"/>
  <c r="B316" i="25"/>
  <c r="D316" i="25"/>
  <c r="D261" i="26"/>
  <c r="E261" i="26" s="1"/>
  <c r="C261" i="26"/>
  <c r="A263" i="26"/>
  <c r="B262" i="26"/>
  <c r="F260" i="26"/>
  <c r="J329" i="25" s="1"/>
  <c r="F60" i="25" l="1"/>
  <c r="F51" i="25"/>
  <c r="F59" i="25"/>
  <c r="F50" i="25"/>
  <c r="F311" i="25"/>
  <c r="Q311" i="25" s="1"/>
  <c r="F45" i="25" s="1"/>
  <c r="E46" i="25" s="1"/>
  <c r="E312" i="25"/>
  <c r="R312" i="25" s="1"/>
  <c r="L312" i="25"/>
  <c r="G312" i="25"/>
  <c r="O312" i="25" s="1"/>
  <c r="C312" i="25"/>
  <c r="H312" i="25"/>
  <c r="P312" i="25" s="1"/>
  <c r="A318" i="25"/>
  <c r="N318" i="25" s="1"/>
  <c r="B317" i="25"/>
  <c r="D317" i="25"/>
  <c r="F261" i="26"/>
  <c r="J330" i="25" s="1"/>
  <c r="D262" i="26"/>
  <c r="E262" i="26" s="1"/>
  <c r="C262" i="26"/>
  <c r="A264" i="26"/>
  <c r="B263" i="26"/>
  <c r="F52" i="25" l="1"/>
  <c r="F62" i="25"/>
  <c r="E63" i="25" s="1"/>
  <c r="F312" i="25"/>
  <c r="Q312" i="25" s="1"/>
  <c r="E313" i="25"/>
  <c r="R313" i="25" s="1"/>
  <c r="C313" i="25"/>
  <c r="L313" i="25"/>
  <c r="G313" i="25"/>
  <c r="O313" i="25" s="1"/>
  <c r="H313" i="25"/>
  <c r="P313" i="25" s="1"/>
  <c r="A319" i="25"/>
  <c r="N319" i="25" s="1"/>
  <c r="B318" i="25"/>
  <c r="D318" i="25"/>
  <c r="F262" i="26"/>
  <c r="J331" i="25" s="1"/>
  <c r="D263" i="26"/>
  <c r="E263" i="26" s="1"/>
  <c r="C263" i="26"/>
  <c r="A265" i="26"/>
  <c r="B264" i="26"/>
  <c r="J62" i="25" l="1"/>
  <c r="K62" i="25"/>
  <c r="E314" i="25"/>
  <c r="R314" i="25" s="1"/>
  <c r="G314" i="25"/>
  <c r="O314" i="25" s="1"/>
  <c r="L314" i="25"/>
  <c r="C314" i="25"/>
  <c r="H314" i="25"/>
  <c r="P314" i="25" s="1"/>
  <c r="F313" i="25"/>
  <c r="Q313" i="25" s="1"/>
  <c r="A320" i="25"/>
  <c r="N320" i="25" s="1"/>
  <c r="B319" i="25"/>
  <c r="D319" i="25"/>
  <c r="F263" i="26"/>
  <c r="J332" i="25" s="1"/>
  <c r="D264" i="26"/>
  <c r="E264" i="26" s="1"/>
  <c r="C264" i="26"/>
  <c r="A266" i="26"/>
  <c r="B265" i="26"/>
  <c r="J63" i="25" l="1"/>
  <c r="B64" i="25" s="1"/>
  <c r="F314" i="25"/>
  <c r="Q314" i="25" s="1"/>
  <c r="E315" i="25"/>
  <c r="R315" i="25" s="1"/>
  <c r="C315" i="25"/>
  <c r="L315" i="25"/>
  <c r="G315" i="25"/>
  <c r="O315" i="25" s="1"/>
  <c r="H315" i="25"/>
  <c r="P315" i="25" s="1"/>
  <c r="A321" i="25"/>
  <c r="N321" i="25" s="1"/>
  <c r="D320" i="25"/>
  <c r="B320" i="25"/>
  <c r="F264" i="26"/>
  <c r="J333" i="25" s="1"/>
  <c r="D265" i="26"/>
  <c r="E265" i="26" s="1"/>
  <c r="C265" i="26"/>
  <c r="A267" i="26"/>
  <c r="B266" i="26"/>
  <c r="E316" i="25" l="1"/>
  <c r="R316" i="25" s="1"/>
  <c r="L316" i="25"/>
  <c r="G316" i="25"/>
  <c r="O316" i="25" s="1"/>
  <c r="C316" i="25"/>
  <c r="H316" i="25"/>
  <c r="P316" i="25" s="1"/>
  <c r="F315" i="25"/>
  <c r="Q315" i="25" s="1"/>
  <c r="F265" i="26"/>
  <c r="J334" i="25" s="1"/>
  <c r="A322" i="25"/>
  <c r="N322" i="25" s="1"/>
  <c r="B321" i="25"/>
  <c r="D321" i="25"/>
  <c r="D266" i="26"/>
  <c r="E266" i="26" s="1"/>
  <c r="C266" i="26"/>
  <c r="A268" i="26"/>
  <c r="B267" i="26"/>
  <c r="F316" i="25" l="1"/>
  <c r="Q316" i="25" s="1"/>
  <c r="E317" i="25"/>
  <c r="R317" i="25" s="1"/>
  <c r="C317" i="25"/>
  <c r="L317" i="25"/>
  <c r="G317" i="25"/>
  <c r="O317" i="25" s="1"/>
  <c r="H317" i="25"/>
  <c r="P317" i="25" s="1"/>
  <c r="A323" i="25"/>
  <c r="N323" i="25" s="1"/>
  <c r="B322" i="25"/>
  <c r="D322" i="25"/>
  <c r="F266" i="26"/>
  <c r="J335" i="25" s="1"/>
  <c r="C267" i="26"/>
  <c r="D267" i="26"/>
  <c r="E267" i="26" s="1"/>
  <c r="A269" i="26"/>
  <c r="B268" i="26"/>
  <c r="F317" i="25" l="1"/>
  <c r="Q317" i="25" s="1"/>
  <c r="E318" i="25"/>
  <c r="R318" i="25" s="1"/>
  <c r="G318" i="25"/>
  <c r="O318" i="25" s="1"/>
  <c r="C318" i="25"/>
  <c r="L318" i="25"/>
  <c r="H318" i="25"/>
  <c r="P318" i="25" s="1"/>
  <c r="A324" i="25"/>
  <c r="N324" i="25" s="1"/>
  <c r="B323" i="25"/>
  <c r="D323" i="25"/>
  <c r="D268" i="26"/>
  <c r="E268" i="26" s="1"/>
  <c r="C268" i="26"/>
  <c r="A270" i="26"/>
  <c r="B269" i="26"/>
  <c r="F267" i="26"/>
  <c r="J336" i="25" s="1"/>
  <c r="E319" i="25" l="1"/>
  <c r="R319" i="25" s="1"/>
  <c r="L319" i="25"/>
  <c r="G319" i="25"/>
  <c r="O319" i="25" s="1"/>
  <c r="C319" i="25"/>
  <c r="H319" i="25"/>
  <c r="P319" i="25" s="1"/>
  <c r="F318" i="25"/>
  <c r="Q318" i="25" s="1"/>
  <c r="A325" i="25"/>
  <c r="N325" i="25" s="1"/>
  <c r="B324" i="25"/>
  <c r="D324" i="25"/>
  <c r="F268" i="26"/>
  <c r="J337" i="25" s="1"/>
  <c r="D269" i="26"/>
  <c r="E269" i="26" s="1"/>
  <c r="C269" i="26"/>
  <c r="A271" i="26"/>
  <c r="B270" i="26"/>
  <c r="E320" i="25" l="1"/>
  <c r="R320" i="25" s="1"/>
  <c r="C320" i="25"/>
  <c r="G320" i="25"/>
  <c r="O320" i="25" s="1"/>
  <c r="L320" i="25"/>
  <c r="H320" i="25"/>
  <c r="P320" i="25" s="1"/>
  <c r="F319" i="25"/>
  <c r="Q319" i="25" s="1"/>
  <c r="A326" i="25"/>
  <c r="N326" i="25" s="1"/>
  <c r="B325" i="25"/>
  <c r="D325" i="25"/>
  <c r="D270" i="26"/>
  <c r="E270" i="26" s="1"/>
  <c r="C270" i="26"/>
  <c r="A272" i="26"/>
  <c r="B271" i="26"/>
  <c r="F269" i="26"/>
  <c r="J338" i="25" s="1"/>
  <c r="F320" i="25" l="1"/>
  <c r="Q320" i="25" s="1"/>
  <c r="E321" i="25"/>
  <c r="R321" i="25" s="1"/>
  <c r="C321" i="25"/>
  <c r="L321" i="25"/>
  <c r="G321" i="25"/>
  <c r="O321" i="25" s="1"/>
  <c r="H321" i="25"/>
  <c r="P321" i="25" s="1"/>
  <c r="A327" i="25"/>
  <c r="N327" i="25" s="1"/>
  <c r="B326" i="25"/>
  <c r="D326" i="25"/>
  <c r="A273" i="26"/>
  <c r="B272" i="26"/>
  <c r="F270" i="26"/>
  <c r="J339" i="25" s="1"/>
  <c r="D271" i="26"/>
  <c r="E271" i="26" s="1"/>
  <c r="C271" i="26"/>
  <c r="F321" i="25" l="1"/>
  <c r="Q321" i="25" s="1"/>
  <c r="E322" i="25"/>
  <c r="R322" i="25" s="1"/>
  <c r="C322" i="25"/>
  <c r="G322" i="25"/>
  <c r="O322" i="25" s="1"/>
  <c r="L322" i="25"/>
  <c r="H322" i="25"/>
  <c r="P322" i="25" s="1"/>
  <c r="A328" i="25"/>
  <c r="N328" i="25" s="1"/>
  <c r="B327" i="25"/>
  <c r="D327" i="25"/>
  <c r="F271" i="26"/>
  <c r="J340" i="25" s="1"/>
  <c r="D272" i="26"/>
  <c r="E272" i="26" s="1"/>
  <c r="C272" i="26"/>
  <c r="A274" i="26"/>
  <c r="B273" i="26"/>
  <c r="F322" i="25" l="1"/>
  <c r="Q322" i="25" s="1"/>
  <c r="E323" i="25"/>
  <c r="R323" i="25" s="1"/>
  <c r="C323" i="25"/>
  <c r="L323" i="25"/>
  <c r="G323" i="25"/>
  <c r="O323" i="25" s="1"/>
  <c r="H323" i="25"/>
  <c r="P323" i="25" s="1"/>
  <c r="A329" i="25"/>
  <c r="N329" i="25" s="1"/>
  <c r="D328" i="25"/>
  <c r="B328" i="25"/>
  <c r="C273" i="26"/>
  <c r="D273" i="26"/>
  <c r="E273" i="26" s="1"/>
  <c r="A275" i="26"/>
  <c r="B274" i="26"/>
  <c r="F272" i="26"/>
  <c r="J341" i="25" s="1"/>
  <c r="F323" i="25" l="1"/>
  <c r="Q323" i="25" s="1"/>
  <c r="E324" i="25"/>
  <c r="R324" i="25" s="1"/>
  <c r="C324" i="25"/>
  <c r="G324" i="25"/>
  <c r="O324" i="25" s="1"/>
  <c r="L324" i="25"/>
  <c r="H324" i="25"/>
  <c r="P324" i="25" s="1"/>
  <c r="A330" i="25"/>
  <c r="N330" i="25" s="1"/>
  <c r="B329" i="25"/>
  <c r="D329" i="25"/>
  <c r="A276" i="26"/>
  <c r="B275" i="26"/>
  <c r="D274" i="26"/>
  <c r="E274" i="26" s="1"/>
  <c r="C274" i="26"/>
  <c r="F273" i="26"/>
  <c r="J342" i="25" s="1"/>
  <c r="F324" i="25" l="1"/>
  <c r="Q324" i="25" s="1"/>
  <c r="E325" i="25"/>
  <c r="R325" i="25" s="1"/>
  <c r="C325" i="25"/>
  <c r="L325" i="25"/>
  <c r="G325" i="25"/>
  <c r="O325" i="25" s="1"/>
  <c r="H325" i="25"/>
  <c r="P325" i="25" s="1"/>
  <c r="A331" i="25"/>
  <c r="N331" i="25" s="1"/>
  <c r="B330" i="25"/>
  <c r="D330" i="25"/>
  <c r="F274" i="26"/>
  <c r="J343" i="25" s="1"/>
  <c r="C275" i="26"/>
  <c r="D275" i="26"/>
  <c r="E275" i="26" s="1"/>
  <c r="A277" i="26"/>
  <c r="B276" i="26"/>
  <c r="F325" i="25" l="1"/>
  <c r="Q325" i="25" s="1"/>
  <c r="E326" i="25"/>
  <c r="R326" i="25" s="1"/>
  <c r="G326" i="25"/>
  <c r="O326" i="25" s="1"/>
  <c r="C326" i="25"/>
  <c r="L326" i="25"/>
  <c r="H326" i="25"/>
  <c r="P326" i="25" s="1"/>
  <c r="A332" i="25"/>
  <c r="N332" i="25" s="1"/>
  <c r="B331" i="25"/>
  <c r="D331" i="25"/>
  <c r="A278" i="26"/>
  <c r="B277" i="26"/>
  <c r="D276" i="26"/>
  <c r="E276" i="26" s="1"/>
  <c r="C276" i="26"/>
  <c r="F275" i="26"/>
  <c r="J344" i="25" s="1"/>
  <c r="F326" i="25" l="1"/>
  <c r="Q326" i="25" s="1"/>
  <c r="E327" i="25"/>
  <c r="R327" i="25" s="1"/>
  <c r="L327" i="25"/>
  <c r="G327" i="25"/>
  <c r="O327" i="25" s="1"/>
  <c r="C327" i="25"/>
  <c r="H327" i="25"/>
  <c r="P327" i="25" s="1"/>
  <c r="A333" i="25"/>
  <c r="N333" i="25" s="1"/>
  <c r="B332" i="25"/>
  <c r="D332" i="25"/>
  <c r="F276" i="26"/>
  <c r="J345" i="25" s="1"/>
  <c r="D277" i="26"/>
  <c r="E277" i="26" s="1"/>
  <c r="C277" i="26"/>
  <c r="A279" i="26"/>
  <c r="B278" i="26"/>
  <c r="F327" i="25" l="1"/>
  <c r="Q327" i="25" s="1"/>
  <c r="E328" i="25"/>
  <c r="R328" i="25" s="1"/>
  <c r="G328" i="25"/>
  <c r="O328" i="25" s="1"/>
  <c r="C328" i="25"/>
  <c r="L328" i="25"/>
  <c r="H328" i="25"/>
  <c r="P328" i="25" s="1"/>
  <c r="A334" i="25"/>
  <c r="N334" i="25" s="1"/>
  <c r="B333" i="25"/>
  <c r="D333" i="25"/>
  <c r="D278" i="26"/>
  <c r="E278" i="26" s="1"/>
  <c r="C278" i="26"/>
  <c r="A280" i="26"/>
  <c r="B279" i="26"/>
  <c r="F277" i="26"/>
  <c r="J346" i="25" s="1"/>
  <c r="F328" i="25" l="1"/>
  <c r="Q328" i="25" s="1"/>
  <c r="E329" i="25"/>
  <c r="R329" i="25" s="1"/>
  <c r="C329" i="25"/>
  <c r="L329" i="25"/>
  <c r="G329" i="25"/>
  <c r="O329" i="25" s="1"/>
  <c r="H329" i="25"/>
  <c r="P329" i="25" s="1"/>
  <c r="A335" i="25"/>
  <c r="N335" i="25" s="1"/>
  <c r="B334" i="25"/>
  <c r="D334" i="25"/>
  <c r="A281" i="26"/>
  <c r="B280" i="26"/>
  <c r="D279" i="26"/>
  <c r="E279" i="26" s="1"/>
  <c r="C279" i="26"/>
  <c r="F278" i="26"/>
  <c r="J347" i="25" s="1"/>
  <c r="F329" i="25" l="1"/>
  <c r="Q329" i="25" s="1"/>
  <c r="E330" i="25"/>
  <c r="R330" i="25" s="1"/>
  <c r="C330" i="25"/>
  <c r="L330" i="25"/>
  <c r="G330" i="25"/>
  <c r="O330" i="25" s="1"/>
  <c r="H330" i="25"/>
  <c r="P330" i="25" s="1"/>
  <c r="A336" i="25"/>
  <c r="N336" i="25" s="1"/>
  <c r="B335" i="25"/>
  <c r="D335" i="25"/>
  <c r="F279" i="26"/>
  <c r="J348" i="25" s="1"/>
  <c r="D280" i="26"/>
  <c r="E280" i="26" s="1"/>
  <c r="C280" i="26"/>
  <c r="A282" i="26"/>
  <c r="B281" i="26"/>
  <c r="F330" i="25" l="1"/>
  <c r="Q330" i="25" s="1"/>
  <c r="E331" i="25"/>
  <c r="R331" i="25" s="1"/>
  <c r="C331" i="25"/>
  <c r="G331" i="25"/>
  <c r="O331" i="25" s="1"/>
  <c r="L331" i="25"/>
  <c r="H331" i="25"/>
  <c r="P331" i="25" s="1"/>
  <c r="A337" i="25"/>
  <c r="N337" i="25" s="1"/>
  <c r="D336" i="25"/>
  <c r="B336" i="25"/>
  <c r="A283" i="26"/>
  <c r="B282" i="26"/>
  <c r="D281" i="26"/>
  <c r="E281" i="26" s="1"/>
  <c r="C281" i="26"/>
  <c r="F280" i="26"/>
  <c r="J349" i="25" s="1"/>
  <c r="F331" i="25" l="1"/>
  <c r="Q331" i="25" s="1"/>
  <c r="E332" i="25"/>
  <c r="R332" i="25" s="1"/>
  <c r="C332" i="25"/>
  <c r="L332" i="25"/>
  <c r="G332" i="25"/>
  <c r="O332" i="25" s="1"/>
  <c r="H332" i="25"/>
  <c r="P332" i="25" s="1"/>
  <c r="A338" i="25"/>
  <c r="N338" i="25" s="1"/>
  <c r="B337" i="25"/>
  <c r="D337" i="25"/>
  <c r="F281" i="26"/>
  <c r="J350" i="25" s="1"/>
  <c r="D282" i="26"/>
  <c r="E282" i="26" s="1"/>
  <c r="C282" i="26"/>
  <c r="A284" i="26"/>
  <c r="B283" i="26"/>
  <c r="F332" i="25" l="1"/>
  <c r="Q332" i="25" s="1"/>
  <c r="E333" i="25"/>
  <c r="R333" i="25" s="1"/>
  <c r="C333" i="25"/>
  <c r="G333" i="25"/>
  <c r="O333" i="25" s="1"/>
  <c r="L333" i="25"/>
  <c r="H333" i="25"/>
  <c r="P333" i="25" s="1"/>
  <c r="A339" i="25"/>
  <c r="N339" i="25" s="1"/>
  <c r="B338" i="25"/>
  <c r="D338" i="25"/>
  <c r="F282" i="26"/>
  <c r="J351" i="25" s="1"/>
  <c r="C283" i="26"/>
  <c r="D283" i="26"/>
  <c r="E283" i="26" s="1"/>
  <c r="A285" i="26"/>
  <c r="B284" i="26"/>
  <c r="F333" i="25" l="1"/>
  <c r="Q333" i="25" s="1"/>
  <c r="E334" i="25"/>
  <c r="R334" i="25" s="1"/>
  <c r="C334" i="25"/>
  <c r="G334" i="25"/>
  <c r="O334" i="25" s="1"/>
  <c r="L334" i="25"/>
  <c r="H334" i="25"/>
  <c r="P334" i="25" s="1"/>
  <c r="A340" i="25"/>
  <c r="N340" i="25" s="1"/>
  <c r="B339" i="25"/>
  <c r="D339" i="25"/>
  <c r="D284" i="26"/>
  <c r="E284" i="26" s="1"/>
  <c r="C284" i="26"/>
  <c r="A286" i="26"/>
  <c r="B285" i="26"/>
  <c r="F283" i="26"/>
  <c r="J352" i="25" s="1"/>
  <c r="F334" i="25" l="1"/>
  <c r="Q334" i="25" s="1"/>
  <c r="E335" i="25"/>
  <c r="R335" i="25" s="1"/>
  <c r="C335" i="25"/>
  <c r="L335" i="25"/>
  <c r="G335" i="25"/>
  <c r="O335" i="25" s="1"/>
  <c r="H335" i="25"/>
  <c r="P335" i="25" s="1"/>
  <c r="A341" i="25"/>
  <c r="N341" i="25" s="1"/>
  <c r="B340" i="25"/>
  <c r="D340" i="25"/>
  <c r="F284" i="26"/>
  <c r="J353" i="25" s="1"/>
  <c r="D285" i="26"/>
  <c r="E285" i="26" s="1"/>
  <c r="C285" i="26"/>
  <c r="A287" i="26"/>
  <c r="B286" i="26"/>
  <c r="F335" i="25" l="1"/>
  <c r="Q335" i="25" s="1"/>
  <c r="E336" i="25"/>
  <c r="R336" i="25" s="1"/>
  <c r="G336" i="25"/>
  <c r="O336" i="25" s="1"/>
  <c r="L336" i="25"/>
  <c r="C336" i="25"/>
  <c r="H336" i="25"/>
  <c r="P336" i="25" s="1"/>
  <c r="A342" i="25"/>
  <c r="N342" i="25" s="1"/>
  <c r="B341" i="25"/>
  <c r="D341" i="25"/>
  <c r="F285" i="26"/>
  <c r="J354" i="25" s="1"/>
  <c r="D286" i="26"/>
  <c r="E286" i="26" s="1"/>
  <c r="C286" i="26"/>
  <c r="A288" i="26"/>
  <c r="B287" i="26"/>
  <c r="F336" i="25" l="1"/>
  <c r="Q336" i="25" s="1"/>
  <c r="E337" i="25"/>
  <c r="R337" i="25" s="1"/>
  <c r="C337" i="25"/>
  <c r="L337" i="25"/>
  <c r="G337" i="25"/>
  <c r="O337" i="25" s="1"/>
  <c r="H337" i="25"/>
  <c r="P337" i="25" s="1"/>
  <c r="A343" i="25"/>
  <c r="N343" i="25" s="1"/>
  <c r="B342" i="25"/>
  <c r="D342" i="25"/>
  <c r="F286" i="26"/>
  <c r="J355" i="25" s="1"/>
  <c r="D287" i="26"/>
  <c r="E287" i="26" s="1"/>
  <c r="C287" i="26"/>
  <c r="A289" i="26"/>
  <c r="B288" i="26"/>
  <c r="F337" i="25" l="1"/>
  <c r="Q337" i="25" s="1"/>
  <c r="E338" i="25"/>
  <c r="R338" i="25" s="1"/>
  <c r="L338" i="25"/>
  <c r="C338" i="25"/>
  <c r="G338" i="25"/>
  <c r="O338" i="25" s="1"/>
  <c r="H338" i="25"/>
  <c r="P338" i="25" s="1"/>
  <c r="A344" i="25"/>
  <c r="N344" i="25" s="1"/>
  <c r="B343" i="25"/>
  <c r="D343" i="25"/>
  <c r="F287" i="26"/>
  <c r="J356" i="25" s="1"/>
  <c r="D288" i="26"/>
  <c r="E288" i="26" s="1"/>
  <c r="C288" i="26"/>
  <c r="A290" i="26"/>
  <c r="B289" i="26"/>
  <c r="F338" i="25" l="1"/>
  <c r="Q338" i="25" s="1"/>
  <c r="E339" i="25"/>
  <c r="R339" i="25" s="1"/>
  <c r="L339" i="25"/>
  <c r="C339" i="25"/>
  <c r="G339" i="25"/>
  <c r="O339" i="25" s="1"/>
  <c r="H339" i="25"/>
  <c r="P339" i="25" s="1"/>
  <c r="A345" i="25"/>
  <c r="N345" i="25" s="1"/>
  <c r="D344" i="25"/>
  <c r="B344" i="25"/>
  <c r="F288" i="26"/>
  <c r="J357" i="25" s="1"/>
  <c r="C289" i="26"/>
  <c r="D289" i="26"/>
  <c r="E289" i="26" s="1"/>
  <c r="A291" i="26"/>
  <c r="B290" i="26"/>
  <c r="E340" i="25" l="1"/>
  <c r="R340" i="25" s="1"/>
  <c r="G340" i="25"/>
  <c r="O340" i="25" s="1"/>
  <c r="C340" i="25"/>
  <c r="L340" i="25"/>
  <c r="H340" i="25"/>
  <c r="P340" i="25" s="1"/>
  <c r="F339" i="25"/>
  <c r="Q339" i="25" s="1"/>
  <c r="A346" i="25"/>
  <c r="N346" i="25" s="1"/>
  <c r="B345" i="25"/>
  <c r="D345" i="25"/>
  <c r="C290" i="26"/>
  <c r="D290" i="26"/>
  <c r="E290" i="26" s="1"/>
  <c r="A292" i="26"/>
  <c r="B291" i="26"/>
  <c r="F289" i="26"/>
  <c r="J358" i="25" s="1"/>
  <c r="F340" i="25" l="1"/>
  <c r="Q340" i="25" s="1"/>
  <c r="E341" i="25"/>
  <c r="R341" i="25" s="1"/>
  <c r="G341" i="25"/>
  <c r="O341" i="25" s="1"/>
  <c r="L341" i="25"/>
  <c r="C341" i="25"/>
  <c r="H341" i="25"/>
  <c r="P341" i="25" s="1"/>
  <c r="A347" i="25"/>
  <c r="N347" i="25" s="1"/>
  <c r="B346" i="25"/>
  <c r="D346" i="25"/>
  <c r="C291" i="26"/>
  <c r="D291" i="26"/>
  <c r="E291" i="26" s="1"/>
  <c r="A293" i="26"/>
  <c r="B292" i="26"/>
  <c r="F290" i="26"/>
  <c r="J359" i="25" s="1"/>
  <c r="F341" i="25" l="1"/>
  <c r="Q341" i="25" s="1"/>
  <c r="E342" i="25"/>
  <c r="R342" i="25" s="1"/>
  <c r="C342" i="25"/>
  <c r="L342" i="25"/>
  <c r="G342" i="25"/>
  <c r="O342" i="25" s="1"/>
  <c r="H342" i="25"/>
  <c r="P342" i="25" s="1"/>
  <c r="A348" i="25"/>
  <c r="N348" i="25" s="1"/>
  <c r="B347" i="25"/>
  <c r="D347" i="25"/>
  <c r="D292" i="26"/>
  <c r="E292" i="26" s="1"/>
  <c r="C292" i="26"/>
  <c r="A294" i="26"/>
  <c r="B293" i="26"/>
  <c r="F291" i="26"/>
  <c r="J360" i="25" s="1"/>
  <c r="F342" i="25" l="1"/>
  <c r="Q342" i="25" s="1"/>
  <c r="E343" i="25"/>
  <c r="R343" i="25" s="1"/>
  <c r="C343" i="25"/>
  <c r="G343" i="25"/>
  <c r="O343" i="25" s="1"/>
  <c r="L343" i="25"/>
  <c r="H343" i="25"/>
  <c r="P343" i="25" s="1"/>
  <c r="A349" i="25"/>
  <c r="N349" i="25" s="1"/>
  <c r="B348" i="25"/>
  <c r="D348" i="25"/>
  <c r="F292" i="26"/>
  <c r="J361" i="25" s="1"/>
  <c r="C293" i="26"/>
  <c r="D293" i="26"/>
  <c r="E293" i="26" s="1"/>
  <c r="A295" i="26"/>
  <c r="B294" i="26"/>
  <c r="F343" i="25" l="1"/>
  <c r="Q343" i="25" s="1"/>
  <c r="E344" i="25"/>
  <c r="R344" i="25" s="1"/>
  <c r="C344" i="25"/>
  <c r="L344" i="25"/>
  <c r="G344" i="25"/>
  <c r="O344" i="25" s="1"/>
  <c r="H344" i="25"/>
  <c r="P344" i="25" s="1"/>
  <c r="A350" i="25"/>
  <c r="N350" i="25" s="1"/>
  <c r="B349" i="25"/>
  <c r="D349" i="25"/>
  <c r="C294" i="26"/>
  <c r="D294" i="26"/>
  <c r="E294" i="26" s="1"/>
  <c r="A296" i="26"/>
  <c r="B295" i="26"/>
  <c r="F293" i="26"/>
  <c r="J362" i="25" s="1"/>
  <c r="F344" i="25" l="1"/>
  <c r="Q344" i="25" s="1"/>
  <c r="E345" i="25"/>
  <c r="R345" i="25" s="1"/>
  <c r="L345" i="25"/>
  <c r="C345" i="25"/>
  <c r="G345" i="25"/>
  <c r="O345" i="25" s="1"/>
  <c r="H345" i="25"/>
  <c r="P345" i="25" s="1"/>
  <c r="A351" i="25"/>
  <c r="N351" i="25" s="1"/>
  <c r="B350" i="25"/>
  <c r="D350" i="25"/>
  <c r="A297" i="26"/>
  <c r="B296" i="26"/>
  <c r="C295" i="26"/>
  <c r="D295" i="26"/>
  <c r="E295" i="26" s="1"/>
  <c r="F294" i="26"/>
  <c r="J363" i="25" s="1"/>
  <c r="F345" i="25" l="1"/>
  <c r="Q345" i="25" s="1"/>
  <c r="E346" i="25"/>
  <c r="R346" i="25" s="1"/>
  <c r="L346" i="25"/>
  <c r="C346" i="25"/>
  <c r="G346" i="25"/>
  <c r="O346" i="25" s="1"/>
  <c r="H346" i="25"/>
  <c r="P346" i="25" s="1"/>
  <c r="A352" i="25"/>
  <c r="N352" i="25" s="1"/>
  <c r="B351" i="25"/>
  <c r="D351" i="25"/>
  <c r="F295" i="26"/>
  <c r="J364" i="25" s="1"/>
  <c r="D296" i="26"/>
  <c r="E296" i="26" s="1"/>
  <c r="C296" i="26"/>
  <c r="A298" i="26"/>
  <c r="B297" i="26"/>
  <c r="E347" i="25" l="1"/>
  <c r="R347" i="25" s="1"/>
  <c r="C347" i="25"/>
  <c r="L347" i="25"/>
  <c r="G347" i="25"/>
  <c r="O347" i="25" s="1"/>
  <c r="H347" i="25"/>
  <c r="P347" i="25" s="1"/>
  <c r="F346" i="25"/>
  <c r="Q346" i="25" s="1"/>
  <c r="A353" i="25"/>
  <c r="N353" i="25" s="1"/>
  <c r="D352" i="25"/>
  <c r="B352" i="25"/>
  <c r="D297" i="26"/>
  <c r="E297" i="26" s="1"/>
  <c r="C297" i="26"/>
  <c r="A299" i="26"/>
  <c r="B298" i="26"/>
  <c r="F296" i="26"/>
  <c r="J365" i="25" s="1"/>
  <c r="F347" i="25" l="1"/>
  <c r="Q347" i="25" s="1"/>
  <c r="E348" i="25"/>
  <c r="R348" i="25" s="1"/>
  <c r="L348" i="25"/>
  <c r="C348" i="25"/>
  <c r="G348" i="25"/>
  <c r="O348" i="25" s="1"/>
  <c r="H348" i="25"/>
  <c r="P348" i="25" s="1"/>
  <c r="A354" i="25"/>
  <c r="N354" i="25" s="1"/>
  <c r="B353" i="25"/>
  <c r="D353" i="25"/>
  <c r="F297" i="26"/>
  <c r="J366" i="25" s="1"/>
  <c r="A300" i="26"/>
  <c r="B299" i="26"/>
  <c r="C298" i="26"/>
  <c r="D298" i="26"/>
  <c r="E298" i="26" s="1"/>
  <c r="F348" i="25" l="1"/>
  <c r="Q348" i="25" s="1"/>
  <c r="E349" i="25"/>
  <c r="R349" i="25" s="1"/>
  <c r="L349" i="25"/>
  <c r="C349" i="25"/>
  <c r="G349" i="25"/>
  <c r="O349" i="25" s="1"/>
  <c r="H349" i="25"/>
  <c r="P349" i="25" s="1"/>
  <c r="A355" i="25"/>
  <c r="N355" i="25" s="1"/>
  <c r="B354" i="25"/>
  <c r="D354" i="25"/>
  <c r="F298" i="26"/>
  <c r="J367" i="25" s="1"/>
  <c r="C299" i="26"/>
  <c r="D299" i="26"/>
  <c r="E299" i="26" s="1"/>
  <c r="A301" i="26"/>
  <c r="B300" i="26"/>
  <c r="E350" i="25" l="1"/>
  <c r="R350" i="25" s="1"/>
  <c r="C350" i="25"/>
  <c r="L350" i="25"/>
  <c r="G350" i="25"/>
  <c r="O350" i="25" s="1"/>
  <c r="H350" i="25"/>
  <c r="P350" i="25" s="1"/>
  <c r="F349" i="25"/>
  <c r="Q349" i="25" s="1"/>
  <c r="A356" i="25"/>
  <c r="N356" i="25" s="1"/>
  <c r="B355" i="25"/>
  <c r="D355" i="25"/>
  <c r="D300" i="26"/>
  <c r="E300" i="26" s="1"/>
  <c r="C300" i="26"/>
  <c r="A302" i="26"/>
  <c r="B301" i="26"/>
  <c r="F299" i="26"/>
  <c r="J368" i="25" s="1"/>
  <c r="F350" i="25" l="1"/>
  <c r="Q350" i="25" s="1"/>
  <c r="E351" i="25"/>
  <c r="R351" i="25" s="1"/>
  <c r="L351" i="25"/>
  <c r="C351" i="25"/>
  <c r="G351" i="25"/>
  <c r="O351" i="25" s="1"/>
  <c r="H351" i="25"/>
  <c r="P351" i="25" s="1"/>
  <c r="A357" i="25"/>
  <c r="N357" i="25" s="1"/>
  <c r="B356" i="25"/>
  <c r="D356" i="25"/>
  <c r="F300" i="26"/>
  <c r="J369" i="25" s="1"/>
  <c r="C301" i="26"/>
  <c r="D301" i="26"/>
  <c r="E301" i="26" s="1"/>
  <c r="A303" i="26"/>
  <c r="B302" i="26"/>
  <c r="F351" i="25" l="1"/>
  <c r="Q351" i="25" s="1"/>
  <c r="E352" i="25"/>
  <c r="R352" i="25" s="1"/>
  <c r="L352" i="25"/>
  <c r="G352" i="25"/>
  <c r="O352" i="25" s="1"/>
  <c r="C352" i="25"/>
  <c r="H352" i="25"/>
  <c r="P352" i="25" s="1"/>
  <c r="A358" i="25"/>
  <c r="N358" i="25" s="1"/>
  <c r="B357" i="25"/>
  <c r="D357" i="25"/>
  <c r="A304" i="26"/>
  <c r="B303" i="26"/>
  <c r="C302" i="26"/>
  <c r="D302" i="26"/>
  <c r="E302" i="26" s="1"/>
  <c r="F301" i="26"/>
  <c r="J370" i="25" s="1"/>
  <c r="E353" i="25" l="1"/>
  <c r="R353" i="25" s="1"/>
  <c r="G353" i="25"/>
  <c r="O353" i="25" s="1"/>
  <c r="C353" i="25"/>
  <c r="L353" i="25"/>
  <c r="H353" i="25"/>
  <c r="P353" i="25" s="1"/>
  <c r="F352" i="25"/>
  <c r="Q352" i="25" s="1"/>
  <c r="A359" i="25"/>
  <c r="N359" i="25" s="1"/>
  <c r="B358" i="25"/>
  <c r="D358" i="25"/>
  <c r="F302" i="26"/>
  <c r="J371" i="25" s="1"/>
  <c r="D303" i="26"/>
  <c r="E303" i="26" s="1"/>
  <c r="C303" i="26"/>
  <c r="A305" i="26"/>
  <c r="B304" i="26"/>
  <c r="F353" i="25" l="1"/>
  <c r="Q353" i="25" s="1"/>
  <c r="E354" i="25"/>
  <c r="R354" i="25" s="1"/>
  <c r="C354" i="25"/>
  <c r="G354" i="25"/>
  <c r="O354" i="25" s="1"/>
  <c r="L354" i="25"/>
  <c r="H354" i="25"/>
  <c r="P354" i="25" s="1"/>
  <c r="A360" i="25"/>
  <c r="N360" i="25" s="1"/>
  <c r="B359" i="25"/>
  <c r="D359" i="25"/>
  <c r="C304" i="26"/>
  <c r="D304" i="26"/>
  <c r="E304" i="26" s="1"/>
  <c r="A306" i="26"/>
  <c r="B305" i="26"/>
  <c r="F303" i="26"/>
  <c r="J372" i="25" s="1"/>
  <c r="F354" i="25" l="1"/>
  <c r="Q354" i="25" s="1"/>
  <c r="E355" i="25"/>
  <c r="R355" i="25" s="1"/>
  <c r="C355" i="25"/>
  <c r="L355" i="25"/>
  <c r="G355" i="25"/>
  <c r="O355" i="25" s="1"/>
  <c r="H355" i="25"/>
  <c r="P355" i="25" s="1"/>
  <c r="A361" i="25"/>
  <c r="N361" i="25" s="1"/>
  <c r="D360" i="25"/>
  <c r="B360" i="25"/>
  <c r="D305" i="26"/>
  <c r="E305" i="26" s="1"/>
  <c r="C305" i="26"/>
  <c r="A307" i="26"/>
  <c r="B306" i="26"/>
  <c r="F304" i="26"/>
  <c r="J373" i="25" s="1"/>
  <c r="F355" i="25" l="1"/>
  <c r="Q355" i="25" s="1"/>
  <c r="E356" i="25"/>
  <c r="R356" i="25" s="1"/>
  <c r="C356" i="25"/>
  <c r="G356" i="25"/>
  <c r="O356" i="25" s="1"/>
  <c r="L356" i="25"/>
  <c r="H356" i="25"/>
  <c r="P356" i="25" s="1"/>
  <c r="A362" i="25"/>
  <c r="N362" i="25" s="1"/>
  <c r="B361" i="25"/>
  <c r="D361" i="25"/>
  <c r="F305" i="26"/>
  <c r="J374" i="25" s="1"/>
  <c r="C306" i="26"/>
  <c r="D306" i="26"/>
  <c r="E306" i="26" s="1"/>
  <c r="A308" i="26"/>
  <c r="B307" i="26"/>
  <c r="F356" i="25" l="1"/>
  <c r="Q356" i="25" s="1"/>
  <c r="E357" i="25"/>
  <c r="R357" i="25" s="1"/>
  <c r="C357" i="25"/>
  <c r="G357" i="25"/>
  <c r="O357" i="25" s="1"/>
  <c r="L357" i="25"/>
  <c r="H357" i="25"/>
  <c r="P357" i="25" s="1"/>
  <c r="A363" i="25"/>
  <c r="N363" i="25" s="1"/>
  <c r="B362" i="25"/>
  <c r="D362" i="25"/>
  <c r="C307" i="26"/>
  <c r="D307" i="26"/>
  <c r="E307" i="26" s="1"/>
  <c r="A309" i="26"/>
  <c r="B308" i="26"/>
  <c r="F306" i="26"/>
  <c r="J375" i="25" s="1"/>
  <c r="F357" i="25" l="1"/>
  <c r="Q357" i="25" s="1"/>
  <c r="E358" i="25"/>
  <c r="R358" i="25" s="1"/>
  <c r="C358" i="25"/>
  <c r="G358" i="25"/>
  <c r="O358" i="25" s="1"/>
  <c r="L358" i="25"/>
  <c r="H358" i="25"/>
  <c r="P358" i="25" s="1"/>
  <c r="A364" i="25"/>
  <c r="N364" i="25" s="1"/>
  <c r="D363" i="25"/>
  <c r="B363" i="25"/>
  <c r="D308" i="26"/>
  <c r="E308" i="26" s="1"/>
  <c r="C308" i="26"/>
  <c r="A310" i="26"/>
  <c r="B309" i="26"/>
  <c r="F307" i="26"/>
  <c r="J376" i="25" s="1"/>
  <c r="F358" i="25" l="1"/>
  <c r="Q358" i="25" s="1"/>
  <c r="E359" i="25"/>
  <c r="R359" i="25" s="1"/>
  <c r="G359" i="25"/>
  <c r="O359" i="25" s="1"/>
  <c r="C359" i="25"/>
  <c r="L359" i="25"/>
  <c r="H359" i="25"/>
  <c r="P359" i="25" s="1"/>
  <c r="A365" i="25"/>
  <c r="N365" i="25" s="1"/>
  <c r="B364" i="25"/>
  <c r="D364" i="25"/>
  <c r="F308" i="26"/>
  <c r="J377" i="25" s="1"/>
  <c r="D309" i="26"/>
  <c r="E309" i="26" s="1"/>
  <c r="C309" i="26"/>
  <c r="A311" i="26"/>
  <c r="B310" i="26"/>
  <c r="E360" i="25" l="1"/>
  <c r="R360" i="25" s="1"/>
  <c r="G360" i="25"/>
  <c r="O360" i="25" s="1"/>
  <c r="L360" i="25"/>
  <c r="C360" i="25"/>
  <c r="H360" i="25"/>
  <c r="P360" i="25" s="1"/>
  <c r="F359" i="25"/>
  <c r="Q359" i="25" s="1"/>
  <c r="A366" i="25"/>
  <c r="N366" i="25" s="1"/>
  <c r="B365" i="25"/>
  <c r="D365" i="25"/>
  <c r="A312" i="26"/>
  <c r="B311" i="26"/>
  <c r="C310" i="26"/>
  <c r="D310" i="26"/>
  <c r="E310" i="26" s="1"/>
  <c r="F309" i="26"/>
  <c r="J378" i="25" s="1"/>
  <c r="E361" i="25" l="1"/>
  <c r="R361" i="25" s="1"/>
  <c r="L361" i="25"/>
  <c r="G361" i="25"/>
  <c r="O361" i="25" s="1"/>
  <c r="C361" i="25"/>
  <c r="H361" i="25"/>
  <c r="P361" i="25" s="1"/>
  <c r="F360" i="25"/>
  <c r="Q360" i="25" s="1"/>
  <c r="A367" i="25"/>
  <c r="N367" i="25" s="1"/>
  <c r="B366" i="25"/>
  <c r="D366" i="25"/>
  <c r="F310" i="26"/>
  <c r="J379" i="25" s="1"/>
  <c r="C311" i="26"/>
  <c r="D311" i="26"/>
  <c r="E311" i="26" s="1"/>
  <c r="A313" i="26"/>
  <c r="B312" i="26"/>
  <c r="E362" i="25" l="1"/>
  <c r="R362" i="25" s="1"/>
  <c r="G362" i="25"/>
  <c r="O362" i="25" s="1"/>
  <c r="C362" i="25"/>
  <c r="L362" i="25"/>
  <c r="H362" i="25"/>
  <c r="P362" i="25" s="1"/>
  <c r="F361" i="25"/>
  <c r="Q361" i="25" s="1"/>
  <c r="A368" i="25"/>
  <c r="N368" i="25" s="1"/>
  <c r="B367" i="25"/>
  <c r="D367" i="25"/>
  <c r="C312" i="26"/>
  <c r="D312" i="26"/>
  <c r="E312" i="26" s="1"/>
  <c r="A314" i="26"/>
  <c r="B313" i="26"/>
  <c r="F311" i="26"/>
  <c r="J380" i="25" s="1"/>
  <c r="F362" i="25" l="1"/>
  <c r="Q362" i="25" s="1"/>
  <c r="E363" i="25"/>
  <c r="R363" i="25" s="1"/>
  <c r="L363" i="25"/>
  <c r="G363" i="25"/>
  <c r="O363" i="25" s="1"/>
  <c r="C363" i="25"/>
  <c r="H363" i="25"/>
  <c r="P363" i="25" s="1"/>
  <c r="A369" i="25"/>
  <c r="N369" i="25" s="1"/>
  <c r="D368" i="25"/>
  <c r="B368" i="25"/>
  <c r="C313" i="26"/>
  <c r="D313" i="26"/>
  <c r="E313" i="26" s="1"/>
  <c r="A315" i="26"/>
  <c r="B314" i="26"/>
  <c r="F312" i="26"/>
  <c r="J381" i="25" s="1"/>
  <c r="E364" i="25" l="1"/>
  <c r="R364" i="25" s="1"/>
  <c r="C364" i="25"/>
  <c r="G364" i="25"/>
  <c r="O364" i="25" s="1"/>
  <c r="L364" i="25"/>
  <c r="H364" i="25"/>
  <c r="P364" i="25" s="1"/>
  <c r="F363" i="25"/>
  <c r="Q363" i="25" s="1"/>
  <c r="A370" i="25"/>
  <c r="N370" i="25" s="1"/>
  <c r="B369" i="25"/>
  <c r="D369" i="25"/>
  <c r="D314" i="26"/>
  <c r="E314" i="26" s="1"/>
  <c r="C314" i="26"/>
  <c r="A316" i="26"/>
  <c r="B315" i="26"/>
  <c r="F313" i="26"/>
  <c r="J382" i="25" s="1"/>
  <c r="F364" i="25" l="1"/>
  <c r="Q364" i="25" s="1"/>
  <c r="E365" i="25"/>
  <c r="R365" i="25" s="1"/>
  <c r="L365" i="25"/>
  <c r="C365" i="25"/>
  <c r="G365" i="25"/>
  <c r="O365" i="25" s="1"/>
  <c r="H365" i="25"/>
  <c r="P365" i="25" s="1"/>
  <c r="F314" i="26"/>
  <c r="J383" i="25" s="1"/>
  <c r="A371" i="25"/>
  <c r="N371" i="25" s="1"/>
  <c r="B370" i="25"/>
  <c r="D370" i="25"/>
  <c r="D315" i="26"/>
  <c r="E315" i="26" s="1"/>
  <c r="C315" i="26"/>
  <c r="A317" i="26"/>
  <c r="B316" i="26"/>
  <c r="F365" i="25" l="1"/>
  <c r="Q365" i="25" s="1"/>
  <c r="E366" i="25"/>
  <c r="R366" i="25" s="1"/>
  <c r="C366" i="25"/>
  <c r="L366" i="25"/>
  <c r="G366" i="25"/>
  <c r="O366" i="25" s="1"/>
  <c r="H366" i="25"/>
  <c r="P366" i="25" s="1"/>
  <c r="F315" i="26"/>
  <c r="J384" i="25" s="1"/>
  <c r="A372" i="25"/>
  <c r="N372" i="25" s="1"/>
  <c r="D371" i="25"/>
  <c r="B371" i="25"/>
  <c r="C316" i="26"/>
  <c r="D316" i="26"/>
  <c r="E316" i="26" s="1"/>
  <c r="A318" i="26"/>
  <c r="B317" i="26"/>
  <c r="F366" i="25" l="1"/>
  <c r="Q366" i="25" s="1"/>
  <c r="E367" i="25"/>
  <c r="R367" i="25" s="1"/>
  <c r="L367" i="25"/>
  <c r="G367" i="25"/>
  <c r="O367" i="25" s="1"/>
  <c r="C367" i="25"/>
  <c r="H367" i="25"/>
  <c r="P367" i="25" s="1"/>
  <c r="A373" i="25"/>
  <c r="N373" i="25" s="1"/>
  <c r="B372" i="25"/>
  <c r="D372" i="25"/>
  <c r="C317" i="26"/>
  <c r="D317" i="26"/>
  <c r="E317" i="26" s="1"/>
  <c r="A319" i="26"/>
  <c r="B318" i="26"/>
  <c r="F316" i="26"/>
  <c r="J385" i="25" s="1"/>
  <c r="F367" i="25" l="1"/>
  <c r="Q367" i="25" s="1"/>
  <c r="E368" i="25"/>
  <c r="R368" i="25" s="1"/>
  <c r="L368" i="25"/>
  <c r="G368" i="25"/>
  <c r="O368" i="25" s="1"/>
  <c r="C368" i="25"/>
  <c r="H368" i="25"/>
  <c r="P368" i="25" s="1"/>
  <c r="A374" i="25"/>
  <c r="N374" i="25" s="1"/>
  <c r="B373" i="25"/>
  <c r="D373" i="25"/>
  <c r="A320" i="26"/>
  <c r="B319" i="26"/>
  <c r="C318" i="26"/>
  <c r="D318" i="26"/>
  <c r="E318" i="26" s="1"/>
  <c r="F317" i="26"/>
  <c r="J386" i="25" s="1"/>
  <c r="E369" i="25" l="1"/>
  <c r="R369" i="25" s="1"/>
  <c r="L369" i="25"/>
  <c r="G369" i="25"/>
  <c r="O369" i="25" s="1"/>
  <c r="C369" i="25"/>
  <c r="H369" i="25"/>
  <c r="P369" i="25" s="1"/>
  <c r="F368" i="25"/>
  <c r="Q368" i="25" s="1"/>
  <c r="A375" i="25"/>
  <c r="N375" i="25" s="1"/>
  <c r="B374" i="25"/>
  <c r="D374" i="25"/>
  <c r="F318" i="26"/>
  <c r="J387" i="25" s="1"/>
  <c r="D319" i="26"/>
  <c r="E319" i="26" s="1"/>
  <c r="C319" i="26"/>
  <c r="A321" i="26"/>
  <c r="B320" i="26"/>
  <c r="E370" i="25" l="1"/>
  <c r="R370" i="25" s="1"/>
  <c r="C370" i="25"/>
  <c r="G370" i="25"/>
  <c r="O370" i="25" s="1"/>
  <c r="L370" i="25"/>
  <c r="H370" i="25"/>
  <c r="P370" i="25" s="1"/>
  <c r="F369" i="25"/>
  <c r="Q369" i="25" s="1"/>
  <c r="A376" i="25"/>
  <c r="N376" i="25" s="1"/>
  <c r="B375" i="25"/>
  <c r="D375" i="25"/>
  <c r="C320" i="26"/>
  <c r="D320" i="26"/>
  <c r="E320" i="26" s="1"/>
  <c r="A322" i="26"/>
  <c r="B321" i="26"/>
  <c r="F319" i="26"/>
  <c r="J388" i="25" s="1"/>
  <c r="F370" i="25" l="1"/>
  <c r="Q370" i="25" s="1"/>
  <c r="E371" i="25"/>
  <c r="R371" i="25" s="1"/>
  <c r="C371" i="25"/>
  <c r="L371" i="25"/>
  <c r="G371" i="25"/>
  <c r="O371" i="25" s="1"/>
  <c r="H371" i="25"/>
  <c r="P371" i="25" s="1"/>
  <c r="A377" i="25"/>
  <c r="N377" i="25" s="1"/>
  <c r="D376" i="25"/>
  <c r="B376" i="25"/>
  <c r="C321" i="26"/>
  <c r="D321" i="26"/>
  <c r="E321" i="26" s="1"/>
  <c r="A323" i="26"/>
  <c r="B322" i="26"/>
  <c r="F320" i="26"/>
  <c r="J389" i="25" s="1"/>
  <c r="F371" i="25" l="1"/>
  <c r="Q371" i="25" s="1"/>
  <c r="E372" i="25"/>
  <c r="R372" i="25" s="1"/>
  <c r="C372" i="25"/>
  <c r="L372" i="25"/>
  <c r="G372" i="25"/>
  <c r="O372" i="25" s="1"/>
  <c r="H372" i="25"/>
  <c r="P372" i="25" s="1"/>
  <c r="A378" i="25"/>
  <c r="N378" i="25" s="1"/>
  <c r="B377" i="25"/>
  <c r="D377" i="25"/>
  <c r="D322" i="26"/>
  <c r="E322" i="26" s="1"/>
  <c r="C322" i="26"/>
  <c r="A324" i="26"/>
  <c r="B323" i="26"/>
  <c r="F321" i="26"/>
  <c r="J390" i="25" s="1"/>
  <c r="F372" i="25" l="1"/>
  <c r="Q372" i="25" s="1"/>
  <c r="E373" i="25"/>
  <c r="R373" i="25" s="1"/>
  <c r="C373" i="25"/>
  <c r="L373" i="25"/>
  <c r="G373" i="25"/>
  <c r="O373" i="25" s="1"/>
  <c r="H373" i="25"/>
  <c r="P373" i="25" s="1"/>
  <c r="A379" i="25"/>
  <c r="N379" i="25" s="1"/>
  <c r="B378" i="25"/>
  <c r="D378" i="25"/>
  <c r="F322" i="26"/>
  <c r="J391" i="25" s="1"/>
  <c r="A325" i="26"/>
  <c r="B324" i="26"/>
  <c r="C323" i="26"/>
  <c r="D323" i="26"/>
  <c r="E323" i="26" s="1"/>
  <c r="F373" i="25" l="1"/>
  <c r="Q373" i="25" s="1"/>
  <c r="E374" i="25"/>
  <c r="R374" i="25" s="1"/>
  <c r="C374" i="25"/>
  <c r="G374" i="25"/>
  <c r="O374" i="25" s="1"/>
  <c r="L374" i="25"/>
  <c r="H374" i="25"/>
  <c r="P374" i="25" s="1"/>
  <c r="A380" i="25"/>
  <c r="N380" i="25" s="1"/>
  <c r="D379" i="25"/>
  <c r="B379" i="25"/>
  <c r="F323" i="26"/>
  <c r="J392" i="25" s="1"/>
  <c r="C324" i="26"/>
  <c r="D324" i="26"/>
  <c r="E324" i="26" s="1"/>
  <c r="A326" i="26"/>
  <c r="B325" i="26"/>
  <c r="F374" i="25" l="1"/>
  <c r="Q374" i="25" s="1"/>
  <c r="E375" i="25"/>
  <c r="R375" i="25" s="1"/>
  <c r="G375" i="25"/>
  <c r="O375" i="25" s="1"/>
  <c r="C375" i="25"/>
  <c r="L375" i="25"/>
  <c r="H375" i="25"/>
  <c r="P375" i="25" s="1"/>
  <c r="A381" i="25"/>
  <c r="N381" i="25" s="1"/>
  <c r="B380" i="25"/>
  <c r="D380" i="25"/>
  <c r="D325" i="26"/>
  <c r="E325" i="26" s="1"/>
  <c r="C325" i="26"/>
  <c r="A327" i="26"/>
  <c r="B326" i="26"/>
  <c r="F324" i="26"/>
  <c r="J393" i="25" s="1"/>
  <c r="F375" i="25" l="1"/>
  <c r="Q375" i="25" s="1"/>
  <c r="E376" i="25"/>
  <c r="R376" i="25" s="1"/>
  <c r="G376" i="25"/>
  <c r="O376" i="25" s="1"/>
  <c r="C376" i="25"/>
  <c r="L376" i="25"/>
  <c r="H376" i="25"/>
  <c r="P376" i="25" s="1"/>
  <c r="F325" i="26"/>
  <c r="J394" i="25" s="1"/>
  <c r="A382" i="25"/>
  <c r="N382" i="25" s="1"/>
  <c r="B381" i="25"/>
  <c r="D381" i="25"/>
  <c r="C326" i="26"/>
  <c r="D326" i="26"/>
  <c r="E326" i="26" s="1"/>
  <c r="A328" i="26"/>
  <c r="B327" i="26"/>
  <c r="F376" i="25" l="1"/>
  <c r="Q376" i="25" s="1"/>
  <c r="E377" i="25"/>
  <c r="R377" i="25" s="1"/>
  <c r="L377" i="25"/>
  <c r="C377" i="25"/>
  <c r="G377" i="25"/>
  <c r="O377" i="25" s="1"/>
  <c r="H377" i="25"/>
  <c r="P377" i="25" s="1"/>
  <c r="A383" i="25"/>
  <c r="N383" i="25" s="1"/>
  <c r="B382" i="25"/>
  <c r="D382" i="25"/>
  <c r="C327" i="26"/>
  <c r="D327" i="26"/>
  <c r="E327" i="26" s="1"/>
  <c r="A329" i="26"/>
  <c r="B328" i="26"/>
  <c r="F326" i="26"/>
  <c r="J395" i="25" s="1"/>
  <c r="E378" i="25" l="1"/>
  <c r="R378" i="25" s="1"/>
  <c r="L378" i="25"/>
  <c r="G378" i="25"/>
  <c r="O378" i="25" s="1"/>
  <c r="C378" i="25"/>
  <c r="H378" i="25"/>
  <c r="P378" i="25" s="1"/>
  <c r="F377" i="25"/>
  <c r="Q377" i="25" s="1"/>
  <c r="A384" i="25"/>
  <c r="N384" i="25" s="1"/>
  <c r="D383" i="25"/>
  <c r="B383" i="25"/>
  <c r="C328" i="26"/>
  <c r="D328" i="26"/>
  <c r="E328" i="26" s="1"/>
  <c r="A330" i="26"/>
  <c r="B329" i="26"/>
  <c r="F327" i="26"/>
  <c r="J396" i="25" s="1"/>
  <c r="E379" i="25" l="1"/>
  <c r="R379" i="25" s="1"/>
  <c r="G379" i="25"/>
  <c r="O379" i="25" s="1"/>
  <c r="C379" i="25"/>
  <c r="L379" i="25"/>
  <c r="H379" i="25"/>
  <c r="P379" i="25" s="1"/>
  <c r="F378" i="25"/>
  <c r="Q378" i="25" s="1"/>
  <c r="A385" i="25"/>
  <c r="N385" i="25" s="1"/>
  <c r="D384" i="25"/>
  <c r="B384" i="25"/>
  <c r="C329" i="26"/>
  <c r="D329" i="26"/>
  <c r="E329" i="26" s="1"/>
  <c r="A331" i="26"/>
  <c r="B330" i="26"/>
  <c r="F328" i="26"/>
  <c r="J397" i="25" s="1"/>
  <c r="F379" i="25" l="1"/>
  <c r="Q379" i="25" s="1"/>
  <c r="E380" i="25"/>
  <c r="R380" i="25" s="1"/>
  <c r="G380" i="25"/>
  <c r="O380" i="25" s="1"/>
  <c r="C380" i="25"/>
  <c r="L380" i="25"/>
  <c r="H380" i="25"/>
  <c r="P380" i="25" s="1"/>
  <c r="A386" i="25"/>
  <c r="N386" i="25" s="1"/>
  <c r="B385" i="25"/>
  <c r="D385" i="25"/>
  <c r="C330" i="26"/>
  <c r="D330" i="26"/>
  <c r="E330" i="26" s="1"/>
  <c r="A332" i="26"/>
  <c r="B331" i="26"/>
  <c r="F329" i="26"/>
  <c r="J398" i="25" s="1"/>
  <c r="F380" i="25" l="1"/>
  <c r="Q380" i="25" s="1"/>
  <c r="E381" i="25"/>
  <c r="R381" i="25" s="1"/>
  <c r="G381" i="25"/>
  <c r="O381" i="25" s="1"/>
  <c r="C381" i="25"/>
  <c r="L381" i="25"/>
  <c r="H381" i="25"/>
  <c r="P381" i="25" s="1"/>
  <c r="A387" i="25"/>
  <c r="N387" i="25" s="1"/>
  <c r="B386" i="25"/>
  <c r="D386" i="25"/>
  <c r="C331" i="26"/>
  <c r="D331" i="26"/>
  <c r="E331" i="26" s="1"/>
  <c r="A333" i="26"/>
  <c r="B332" i="26"/>
  <c r="F330" i="26"/>
  <c r="J399" i="25" s="1"/>
  <c r="F381" i="25" l="1"/>
  <c r="Q381" i="25" s="1"/>
  <c r="E382" i="25"/>
  <c r="R382" i="25" s="1"/>
  <c r="C382" i="25"/>
  <c r="G382" i="25"/>
  <c r="O382" i="25" s="1"/>
  <c r="L382" i="25"/>
  <c r="H382" i="25"/>
  <c r="P382" i="25" s="1"/>
  <c r="A388" i="25"/>
  <c r="N388" i="25" s="1"/>
  <c r="D387" i="25"/>
  <c r="B387" i="25"/>
  <c r="C332" i="26"/>
  <c r="D332" i="26"/>
  <c r="E332" i="26" s="1"/>
  <c r="A334" i="26"/>
  <c r="B333" i="26"/>
  <c r="F331" i="26"/>
  <c r="J400" i="25" s="1"/>
  <c r="F382" i="25" l="1"/>
  <c r="Q382" i="25" s="1"/>
  <c r="E383" i="25"/>
  <c r="R383" i="25" s="1"/>
  <c r="L383" i="25"/>
  <c r="C383" i="25"/>
  <c r="G383" i="25"/>
  <c r="O383" i="25" s="1"/>
  <c r="H383" i="25"/>
  <c r="P383" i="25" s="1"/>
  <c r="A389" i="25"/>
  <c r="N389" i="25" s="1"/>
  <c r="B388" i="25"/>
  <c r="D388" i="25"/>
  <c r="A335" i="26"/>
  <c r="B334" i="26"/>
  <c r="C333" i="26"/>
  <c r="D333" i="26"/>
  <c r="E333" i="26" s="1"/>
  <c r="F332" i="26"/>
  <c r="J401" i="25" s="1"/>
  <c r="F383" i="25" l="1"/>
  <c r="Q383" i="25" s="1"/>
  <c r="E384" i="25"/>
  <c r="R384" i="25" s="1"/>
  <c r="G384" i="25"/>
  <c r="O384" i="25" s="1"/>
  <c r="C384" i="25"/>
  <c r="L384" i="25"/>
  <c r="H384" i="25"/>
  <c r="P384" i="25" s="1"/>
  <c r="A390" i="25"/>
  <c r="N390" i="25" s="1"/>
  <c r="B389" i="25"/>
  <c r="D389" i="25"/>
  <c r="F333" i="26"/>
  <c r="J402" i="25" s="1"/>
  <c r="C334" i="26"/>
  <c r="D334" i="26"/>
  <c r="E334" i="26" s="1"/>
  <c r="A336" i="26"/>
  <c r="B335" i="26"/>
  <c r="F384" i="25" l="1"/>
  <c r="Q384" i="25" s="1"/>
  <c r="E385" i="25"/>
  <c r="R385" i="25" s="1"/>
  <c r="L385" i="25"/>
  <c r="G385" i="25"/>
  <c r="O385" i="25" s="1"/>
  <c r="C385" i="25"/>
  <c r="H385" i="25"/>
  <c r="P385" i="25" s="1"/>
  <c r="A391" i="25"/>
  <c r="N391" i="25" s="1"/>
  <c r="D390" i="25"/>
  <c r="B390" i="25"/>
  <c r="D335" i="26"/>
  <c r="E335" i="26" s="1"/>
  <c r="C335" i="26"/>
  <c r="A337" i="26"/>
  <c r="B336" i="26"/>
  <c r="F334" i="26"/>
  <c r="J403" i="25" s="1"/>
  <c r="F385" i="25" l="1"/>
  <c r="Q385" i="25" s="1"/>
  <c r="E386" i="25"/>
  <c r="R386" i="25" s="1"/>
  <c r="L386" i="25"/>
  <c r="C386" i="25"/>
  <c r="G386" i="25"/>
  <c r="O386" i="25" s="1"/>
  <c r="H386" i="25"/>
  <c r="P386" i="25" s="1"/>
  <c r="F335" i="26"/>
  <c r="J404" i="25" s="1"/>
  <c r="A392" i="25"/>
  <c r="N392" i="25" s="1"/>
  <c r="D391" i="25"/>
  <c r="B391" i="25"/>
  <c r="C336" i="26"/>
  <c r="D336" i="26"/>
  <c r="E336" i="26" s="1"/>
  <c r="A338" i="26"/>
  <c r="B337" i="26"/>
  <c r="F386" i="25" l="1"/>
  <c r="Q386" i="25" s="1"/>
  <c r="E387" i="25"/>
  <c r="R387" i="25" s="1"/>
  <c r="C387" i="25"/>
  <c r="G387" i="25"/>
  <c r="O387" i="25" s="1"/>
  <c r="L387" i="25"/>
  <c r="H387" i="25"/>
  <c r="P387" i="25" s="1"/>
  <c r="A393" i="25"/>
  <c r="N393" i="25" s="1"/>
  <c r="D392" i="25"/>
  <c r="B392" i="25"/>
  <c r="C337" i="26"/>
  <c r="D337" i="26"/>
  <c r="E337" i="26" s="1"/>
  <c r="A339" i="26"/>
  <c r="B338" i="26"/>
  <c r="F336" i="26"/>
  <c r="J405" i="25" s="1"/>
  <c r="E388" i="25" l="1"/>
  <c r="R388" i="25" s="1"/>
  <c r="L388" i="25"/>
  <c r="G388" i="25"/>
  <c r="O388" i="25" s="1"/>
  <c r="C388" i="25"/>
  <c r="H388" i="25"/>
  <c r="P388" i="25" s="1"/>
  <c r="F387" i="25"/>
  <c r="Q387" i="25" s="1"/>
  <c r="A394" i="25"/>
  <c r="N394" i="25" s="1"/>
  <c r="B393" i="25"/>
  <c r="D393" i="25"/>
  <c r="D338" i="26"/>
  <c r="E338" i="26" s="1"/>
  <c r="C338" i="26"/>
  <c r="A340" i="26"/>
  <c r="B339" i="26"/>
  <c r="F337" i="26"/>
  <c r="J406" i="25" s="1"/>
  <c r="E389" i="25" l="1"/>
  <c r="R389" i="25" s="1"/>
  <c r="C389" i="25"/>
  <c r="G389" i="25"/>
  <c r="O389" i="25" s="1"/>
  <c r="L389" i="25"/>
  <c r="H389" i="25"/>
  <c r="P389" i="25" s="1"/>
  <c r="F388" i="25"/>
  <c r="Q388" i="25" s="1"/>
  <c r="A395" i="25"/>
  <c r="N395" i="25" s="1"/>
  <c r="B394" i="25"/>
  <c r="D394" i="25"/>
  <c r="D339" i="26"/>
  <c r="E339" i="26" s="1"/>
  <c r="C339" i="26"/>
  <c r="A341" i="26"/>
  <c r="B340" i="26"/>
  <c r="F338" i="26"/>
  <c r="J407" i="25" s="1"/>
  <c r="F389" i="25" l="1"/>
  <c r="Q389" i="25" s="1"/>
  <c r="E390" i="25"/>
  <c r="R390" i="25" s="1"/>
  <c r="L390" i="25"/>
  <c r="G390" i="25"/>
  <c r="O390" i="25" s="1"/>
  <c r="C390" i="25"/>
  <c r="H390" i="25"/>
  <c r="P390" i="25" s="1"/>
  <c r="A396" i="25"/>
  <c r="N396" i="25" s="1"/>
  <c r="D395" i="25"/>
  <c r="B395" i="25"/>
  <c r="F339" i="26"/>
  <c r="J408" i="25" s="1"/>
  <c r="A342" i="26"/>
  <c r="B341" i="26"/>
  <c r="C340" i="26"/>
  <c r="D340" i="26"/>
  <c r="E340" i="26" s="1"/>
  <c r="E391" i="25" l="1"/>
  <c r="R391" i="25" s="1"/>
  <c r="L391" i="25"/>
  <c r="G391" i="25"/>
  <c r="O391" i="25" s="1"/>
  <c r="C391" i="25"/>
  <c r="H391" i="25"/>
  <c r="P391" i="25" s="1"/>
  <c r="F390" i="25"/>
  <c r="Q390" i="25" s="1"/>
  <c r="A397" i="25"/>
  <c r="N397" i="25" s="1"/>
  <c r="B396" i="25"/>
  <c r="D396" i="25"/>
  <c r="F340" i="26"/>
  <c r="J409" i="25" s="1"/>
  <c r="D341" i="26"/>
  <c r="E341" i="26" s="1"/>
  <c r="C341" i="26"/>
  <c r="A343" i="26"/>
  <c r="B342" i="26"/>
  <c r="E392" i="25" l="1"/>
  <c r="R392" i="25" s="1"/>
  <c r="C392" i="25"/>
  <c r="G392" i="25"/>
  <c r="O392" i="25" s="1"/>
  <c r="L392" i="25"/>
  <c r="H392" i="25"/>
  <c r="P392" i="25" s="1"/>
  <c r="F391" i="25"/>
  <c r="Q391" i="25" s="1"/>
  <c r="A398" i="25"/>
  <c r="N398" i="25" s="1"/>
  <c r="B397" i="25"/>
  <c r="D397" i="25"/>
  <c r="F341" i="26"/>
  <c r="J410" i="25" s="1"/>
  <c r="D342" i="26"/>
  <c r="E342" i="26" s="1"/>
  <c r="C342" i="26"/>
  <c r="A344" i="26"/>
  <c r="B343" i="26"/>
  <c r="F392" i="25" l="1"/>
  <c r="Q392" i="25" s="1"/>
  <c r="E393" i="25"/>
  <c r="R393" i="25" s="1"/>
  <c r="L393" i="25"/>
  <c r="C393" i="25"/>
  <c r="G393" i="25"/>
  <c r="O393" i="25" s="1"/>
  <c r="H393" i="25"/>
  <c r="P393" i="25" s="1"/>
  <c r="F342" i="26"/>
  <c r="J411" i="25" s="1"/>
  <c r="A399" i="25"/>
  <c r="N399" i="25" s="1"/>
  <c r="D398" i="25"/>
  <c r="B398" i="25"/>
  <c r="D343" i="26"/>
  <c r="E343" i="26" s="1"/>
  <c r="C343" i="26"/>
  <c r="A345" i="26"/>
  <c r="B344" i="26"/>
  <c r="F393" i="25" l="1"/>
  <c r="Q393" i="25" s="1"/>
  <c r="E394" i="25"/>
  <c r="R394" i="25" s="1"/>
  <c r="G394" i="25"/>
  <c r="O394" i="25" s="1"/>
  <c r="C394" i="25"/>
  <c r="L394" i="25"/>
  <c r="H394" i="25"/>
  <c r="P394" i="25" s="1"/>
  <c r="A400" i="25"/>
  <c r="N400" i="25" s="1"/>
  <c r="D399" i="25"/>
  <c r="B399" i="25"/>
  <c r="F343" i="26"/>
  <c r="J412" i="25" s="1"/>
  <c r="C344" i="26"/>
  <c r="D344" i="26"/>
  <c r="E344" i="26" s="1"/>
  <c r="A346" i="26"/>
  <c r="B345" i="26"/>
  <c r="F394" i="25" l="1"/>
  <c r="Q394" i="25" s="1"/>
  <c r="E395" i="25"/>
  <c r="R395" i="25" s="1"/>
  <c r="C395" i="25"/>
  <c r="L395" i="25"/>
  <c r="G395" i="25"/>
  <c r="O395" i="25" s="1"/>
  <c r="H395" i="25"/>
  <c r="P395" i="25" s="1"/>
  <c r="A401" i="25"/>
  <c r="N401" i="25" s="1"/>
  <c r="D400" i="25"/>
  <c r="B400" i="25"/>
  <c r="D345" i="26"/>
  <c r="E345" i="26" s="1"/>
  <c r="C345" i="26"/>
  <c r="A347" i="26"/>
  <c r="B346" i="26"/>
  <c r="F344" i="26"/>
  <c r="J413" i="25" s="1"/>
  <c r="F395" i="25" l="1"/>
  <c r="Q395" i="25" s="1"/>
  <c r="E396" i="25"/>
  <c r="R396" i="25" s="1"/>
  <c r="C396" i="25"/>
  <c r="G396" i="25"/>
  <c r="O396" i="25" s="1"/>
  <c r="L396" i="25"/>
  <c r="H396" i="25"/>
  <c r="P396" i="25" s="1"/>
  <c r="A402" i="25"/>
  <c r="N402" i="25" s="1"/>
  <c r="B401" i="25"/>
  <c r="D401" i="25"/>
  <c r="A348" i="26"/>
  <c r="B347" i="26"/>
  <c r="F345" i="26"/>
  <c r="J414" i="25" s="1"/>
  <c r="D346" i="26"/>
  <c r="E346" i="26" s="1"/>
  <c r="C346" i="26"/>
  <c r="F396" i="25" l="1"/>
  <c r="Q396" i="25" s="1"/>
  <c r="E397" i="25"/>
  <c r="R397" i="25" s="1"/>
  <c r="G397" i="25"/>
  <c r="O397" i="25" s="1"/>
  <c r="C397" i="25"/>
  <c r="L397" i="25"/>
  <c r="H397" i="25"/>
  <c r="P397" i="25" s="1"/>
  <c r="A403" i="25"/>
  <c r="N403" i="25" s="1"/>
  <c r="D402" i="25"/>
  <c r="B402" i="25"/>
  <c r="F346" i="26"/>
  <c r="J415" i="25" s="1"/>
  <c r="D347" i="26"/>
  <c r="E347" i="26" s="1"/>
  <c r="C347" i="26"/>
  <c r="A349" i="26"/>
  <c r="B348" i="26"/>
  <c r="F397" i="25" l="1"/>
  <c r="Q397" i="25" s="1"/>
  <c r="E398" i="25"/>
  <c r="R398" i="25" s="1"/>
  <c r="L398" i="25"/>
  <c r="G398" i="25"/>
  <c r="O398" i="25" s="1"/>
  <c r="C398" i="25"/>
  <c r="H398" i="25"/>
  <c r="P398" i="25" s="1"/>
  <c r="A404" i="25"/>
  <c r="N404" i="25" s="1"/>
  <c r="D403" i="25"/>
  <c r="B403" i="25"/>
  <c r="F347" i="26"/>
  <c r="J416" i="25" s="1"/>
  <c r="A350" i="26"/>
  <c r="B349" i="26"/>
  <c r="C348" i="26"/>
  <c r="D348" i="26"/>
  <c r="E348" i="26" s="1"/>
  <c r="E399" i="25" l="1"/>
  <c r="R399" i="25" s="1"/>
  <c r="L399" i="25"/>
  <c r="C399" i="25"/>
  <c r="G399" i="25"/>
  <c r="O399" i="25" s="1"/>
  <c r="H399" i="25"/>
  <c r="P399" i="25" s="1"/>
  <c r="F398" i="25"/>
  <c r="Q398" i="25" s="1"/>
  <c r="A405" i="25"/>
  <c r="N405" i="25" s="1"/>
  <c r="D404" i="25"/>
  <c r="B404" i="25"/>
  <c r="F348" i="26"/>
  <c r="J417" i="25" s="1"/>
  <c r="D349" i="26"/>
  <c r="E349" i="26" s="1"/>
  <c r="C349" i="26"/>
  <c r="A351" i="26"/>
  <c r="B350" i="26"/>
  <c r="E400" i="25" l="1"/>
  <c r="R400" i="25" s="1"/>
  <c r="G400" i="25"/>
  <c r="O400" i="25" s="1"/>
  <c r="C400" i="25"/>
  <c r="L400" i="25"/>
  <c r="H400" i="25"/>
  <c r="P400" i="25" s="1"/>
  <c r="F399" i="25"/>
  <c r="Q399" i="25" s="1"/>
  <c r="A406" i="25"/>
  <c r="N406" i="25" s="1"/>
  <c r="B405" i="25"/>
  <c r="D405" i="25"/>
  <c r="D350" i="26"/>
  <c r="E350" i="26" s="1"/>
  <c r="C350" i="26"/>
  <c r="A352" i="26"/>
  <c r="B351" i="26"/>
  <c r="F349" i="26"/>
  <c r="J418" i="25" s="1"/>
  <c r="F400" i="25" l="1"/>
  <c r="Q400" i="25" s="1"/>
  <c r="E401" i="25"/>
  <c r="R401" i="25" s="1"/>
  <c r="G401" i="25"/>
  <c r="O401" i="25" s="1"/>
  <c r="C401" i="25"/>
  <c r="L401" i="25"/>
  <c r="H401" i="25"/>
  <c r="P401" i="25" s="1"/>
  <c r="A407" i="25"/>
  <c r="N407" i="25" s="1"/>
  <c r="D406" i="25"/>
  <c r="B406" i="25"/>
  <c r="F350" i="26"/>
  <c r="J419" i="25" s="1"/>
  <c r="A353" i="26"/>
  <c r="B352" i="26"/>
  <c r="D351" i="26"/>
  <c r="E351" i="26" s="1"/>
  <c r="C351" i="26"/>
  <c r="E402" i="25" l="1"/>
  <c r="R402" i="25" s="1"/>
  <c r="C402" i="25"/>
  <c r="L402" i="25"/>
  <c r="G402" i="25"/>
  <c r="O402" i="25" s="1"/>
  <c r="H402" i="25"/>
  <c r="P402" i="25" s="1"/>
  <c r="F401" i="25"/>
  <c r="Q401" i="25" s="1"/>
  <c r="A408" i="25"/>
  <c r="N408" i="25" s="1"/>
  <c r="D407" i="25"/>
  <c r="B407" i="25"/>
  <c r="F351" i="26"/>
  <c r="J420" i="25" s="1"/>
  <c r="C352" i="26"/>
  <c r="D352" i="26"/>
  <c r="E352" i="26" s="1"/>
  <c r="A354" i="26"/>
  <c r="B353" i="26"/>
  <c r="F402" i="25" l="1"/>
  <c r="Q402" i="25" s="1"/>
  <c r="E403" i="25"/>
  <c r="R403" i="25" s="1"/>
  <c r="C403" i="25"/>
  <c r="G403" i="25"/>
  <c r="O403" i="25" s="1"/>
  <c r="L403" i="25"/>
  <c r="H403" i="25"/>
  <c r="P403" i="25" s="1"/>
  <c r="A409" i="25"/>
  <c r="N409" i="25" s="1"/>
  <c r="D408" i="25"/>
  <c r="B408" i="25"/>
  <c r="D353" i="26"/>
  <c r="E353" i="26" s="1"/>
  <c r="C353" i="26"/>
  <c r="A355" i="26"/>
  <c r="B354" i="26"/>
  <c r="F352" i="26"/>
  <c r="J421" i="25" s="1"/>
  <c r="E404" i="25" l="1"/>
  <c r="R404" i="25" s="1"/>
  <c r="L404" i="25"/>
  <c r="C404" i="25"/>
  <c r="G404" i="25"/>
  <c r="O404" i="25" s="1"/>
  <c r="H404" i="25"/>
  <c r="P404" i="25" s="1"/>
  <c r="F403" i="25"/>
  <c r="Q403" i="25" s="1"/>
  <c r="F353" i="26"/>
  <c r="J422" i="25" s="1"/>
  <c r="A410" i="25"/>
  <c r="N410" i="25" s="1"/>
  <c r="B409" i="25"/>
  <c r="D409" i="25"/>
  <c r="D354" i="26"/>
  <c r="E354" i="26" s="1"/>
  <c r="C354" i="26"/>
  <c r="A356" i="26"/>
  <c r="B355" i="26"/>
  <c r="E405" i="25" l="1"/>
  <c r="R405" i="25" s="1"/>
  <c r="G405" i="25"/>
  <c r="O405" i="25" s="1"/>
  <c r="C405" i="25"/>
  <c r="L405" i="25"/>
  <c r="H405" i="25"/>
  <c r="P405" i="25" s="1"/>
  <c r="F404" i="25"/>
  <c r="Q404" i="25" s="1"/>
  <c r="F354" i="26"/>
  <c r="J423" i="25" s="1"/>
  <c r="A411" i="25"/>
  <c r="N411" i="25" s="1"/>
  <c r="D410" i="25"/>
  <c r="B410" i="25"/>
  <c r="C355" i="26"/>
  <c r="D355" i="26"/>
  <c r="E355" i="26" s="1"/>
  <c r="A357" i="26"/>
  <c r="B356" i="26"/>
  <c r="F405" i="25" l="1"/>
  <c r="Q405" i="25" s="1"/>
  <c r="E406" i="25"/>
  <c r="R406" i="25" s="1"/>
  <c r="C406" i="25"/>
  <c r="G406" i="25"/>
  <c r="O406" i="25" s="1"/>
  <c r="L406" i="25"/>
  <c r="H406" i="25"/>
  <c r="P406" i="25" s="1"/>
  <c r="A412" i="25"/>
  <c r="N412" i="25" s="1"/>
  <c r="D411" i="25"/>
  <c r="B411" i="25"/>
  <c r="C356" i="26"/>
  <c r="D356" i="26"/>
  <c r="E356" i="26" s="1"/>
  <c r="A358" i="26"/>
  <c r="B357" i="26"/>
  <c r="F355" i="26"/>
  <c r="J424" i="25" s="1"/>
  <c r="F406" i="25" l="1"/>
  <c r="Q406" i="25" s="1"/>
  <c r="E407" i="25"/>
  <c r="R407" i="25" s="1"/>
  <c r="C407" i="25"/>
  <c r="L407" i="25"/>
  <c r="G407" i="25"/>
  <c r="O407" i="25" s="1"/>
  <c r="H407" i="25"/>
  <c r="P407" i="25" s="1"/>
  <c r="A413" i="25"/>
  <c r="N413" i="25" s="1"/>
  <c r="D412" i="25"/>
  <c r="B412" i="25"/>
  <c r="D357" i="26"/>
  <c r="E357" i="26" s="1"/>
  <c r="C357" i="26"/>
  <c r="A359" i="26"/>
  <c r="B358" i="26"/>
  <c r="F356" i="26"/>
  <c r="J425" i="25" s="1"/>
  <c r="F407" i="25" l="1"/>
  <c r="Q407" i="25" s="1"/>
  <c r="E408" i="25"/>
  <c r="R408" i="25" s="1"/>
  <c r="G408" i="25"/>
  <c r="O408" i="25" s="1"/>
  <c r="C408" i="25"/>
  <c r="L408" i="25"/>
  <c r="H408" i="25"/>
  <c r="P408" i="25" s="1"/>
  <c r="A414" i="25"/>
  <c r="N414" i="25" s="1"/>
  <c r="B413" i="25"/>
  <c r="D413" i="25"/>
  <c r="F357" i="26"/>
  <c r="J426" i="25" s="1"/>
  <c r="C358" i="26"/>
  <c r="D358" i="26"/>
  <c r="E358" i="26" s="1"/>
  <c r="A360" i="26"/>
  <c r="B359" i="26"/>
  <c r="F408" i="25" l="1"/>
  <c r="Q408" i="25" s="1"/>
  <c r="E409" i="25"/>
  <c r="R409" i="25" s="1"/>
  <c r="C409" i="25"/>
  <c r="G409" i="25"/>
  <c r="O409" i="25" s="1"/>
  <c r="L409" i="25"/>
  <c r="H409" i="25"/>
  <c r="P409" i="25" s="1"/>
  <c r="A415" i="25"/>
  <c r="N415" i="25" s="1"/>
  <c r="D414" i="25"/>
  <c r="B414" i="25"/>
  <c r="D359" i="26"/>
  <c r="E359" i="26" s="1"/>
  <c r="C359" i="26"/>
  <c r="A361" i="26"/>
  <c r="B360" i="26"/>
  <c r="F358" i="26"/>
  <c r="J427" i="25" s="1"/>
  <c r="F409" i="25" l="1"/>
  <c r="Q409" i="25" s="1"/>
  <c r="E410" i="25"/>
  <c r="R410" i="25" s="1"/>
  <c r="C410" i="25"/>
  <c r="L410" i="25"/>
  <c r="G410" i="25"/>
  <c r="O410" i="25" s="1"/>
  <c r="H410" i="25"/>
  <c r="P410" i="25" s="1"/>
  <c r="A416" i="25"/>
  <c r="N416" i="25" s="1"/>
  <c r="D415" i="25"/>
  <c r="B415" i="25"/>
  <c r="F359" i="26"/>
  <c r="J428" i="25" s="1"/>
  <c r="C360" i="26"/>
  <c r="D360" i="26"/>
  <c r="E360" i="26" s="1"/>
  <c r="A362" i="26"/>
  <c r="B361" i="26"/>
  <c r="F410" i="25" l="1"/>
  <c r="Q410" i="25" s="1"/>
  <c r="E411" i="25"/>
  <c r="R411" i="25" s="1"/>
  <c r="L411" i="25"/>
  <c r="C411" i="25"/>
  <c r="G411" i="25"/>
  <c r="O411" i="25" s="1"/>
  <c r="H411" i="25"/>
  <c r="P411" i="25" s="1"/>
  <c r="A417" i="25"/>
  <c r="N417" i="25" s="1"/>
  <c r="D416" i="25"/>
  <c r="B416" i="25"/>
  <c r="A363" i="26"/>
  <c r="B362" i="26"/>
  <c r="C361" i="26"/>
  <c r="D361" i="26"/>
  <c r="E361" i="26" s="1"/>
  <c r="F360" i="26"/>
  <c r="J429" i="25" s="1"/>
  <c r="E412" i="25" l="1"/>
  <c r="R412" i="25" s="1"/>
  <c r="C412" i="25"/>
  <c r="L412" i="25"/>
  <c r="G412" i="25"/>
  <c r="O412" i="25" s="1"/>
  <c r="H412" i="25"/>
  <c r="P412" i="25" s="1"/>
  <c r="F411" i="25"/>
  <c r="Q411" i="25" s="1"/>
  <c r="A418" i="25"/>
  <c r="N418" i="25" s="1"/>
  <c r="B417" i="25"/>
  <c r="D417" i="25"/>
  <c r="F361" i="26"/>
  <c r="J430" i="25" s="1"/>
  <c r="D362" i="26"/>
  <c r="E362" i="26" s="1"/>
  <c r="C362" i="26"/>
  <c r="A364" i="26"/>
  <c r="B363" i="26"/>
  <c r="F412" i="25" l="1"/>
  <c r="Q412" i="25" s="1"/>
  <c r="E413" i="25"/>
  <c r="R413" i="25" s="1"/>
  <c r="G413" i="25"/>
  <c r="O413" i="25" s="1"/>
  <c r="C413" i="25"/>
  <c r="L413" i="25"/>
  <c r="H413" i="25"/>
  <c r="P413" i="25" s="1"/>
  <c r="A419" i="25"/>
  <c r="N419" i="25" s="1"/>
  <c r="D418" i="25"/>
  <c r="B418" i="25"/>
  <c r="F362" i="26"/>
  <c r="J431" i="25" s="1"/>
  <c r="C363" i="26"/>
  <c r="D363" i="26"/>
  <c r="E363" i="26" s="1"/>
  <c r="A365" i="26"/>
  <c r="B364" i="26"/>
  <c r="F413" i="25" l="1"/>
  <c r="Q413" i="25" s="1"/>
  <c r="E414" i="25"/>
  <c r="R414" i="25" s="1"/>
  <c r="C414" i="25"/>
  <c r="L414" i="25"/>
  <c r="G414" i="25"/>
  <c r="O414" i="25" s="1"/>
  <c r="H414" i="25"/>
  <c r="P414" i="25" s="1"/>
  <c r="A420" i="25"/>
  <c r="N420" i="25" s="1"/>
  <c r="D419" i="25"/>
  <c r="B419" i="25"/>
  <c r="C364" i="26"/>
  <c r="D364" i="26"/>
  <c r="E364" i="26" s="1"/>
  <c r="A366" i="26"/>
  <c r="B365" i="26"/>
  <c r="F363" i="26"/>
  <c r="F414" i="25" l="1"/>
  <c r="Q414" i="25" s="1"/>
  <c r="E415" i="25"/>
  <c r="R415" i="25" s="1"/>
  <c r="L415" i="25"/>
  <c r="G415" i="25"/>
  <c r="O415" i="25" s="1"/>
  <c r="C415" i="25"/>
  <c r="H415" i="25"/>
  <c r="P415" i="25" s="1"/>
  <c r="A421" i="25"/>
  <c r="N421" i="25" s="1"/>
  <c r="D420" i="25"/>
  <c r="B420" i="25"/>
  <c r="D365" i="26"/>
  <c r="E365" i="26" s="1"/>
  <c r="C365" i="26"/>
  <c r="A367" i="26"/>
  <c r="B366" i="26"/>
  <c r="F364" i="26"/>
  <c r="F415" i="25" l="1"/>
  <c r="Q415" i="25" s="1"/>
  <c r="E416" i="25"/>
  <c r="R416" i="25" s="1"/>
  <c r="C416" i="25"/>
  <c r="G416" i="25"/>
  <c r="O416" i="25" s="1"/>
  <c r="L416" i="25"/>
  <c r="H416" i="25"/>
  <c r="P416" i="25" s="1"/>
  <c r="A422" i="25"/>
  <c r="N422" i="25" s="1"/>
  <c r="B421" i="25"/>
  <c r="D421" i="25"/>
  <c r="F365" i="26"/>
  <c r="C366" i="26"/>
  <c r="D366" i="26"/>
  <c r="E366" i="26" s="1"/>
  <c r="A368" i="26"/>
  <c r="B367" i="26"/>
  <c r="F416" i="25" l="1"/>
  <c r="Q416" i="25" s="1"/>
  <c r="E417" i="25"/>
  <c r="R417" i="25" s="1"/>
  <c r="L417" i="25"/>
  <c r="G417" i="25"/>
  <c r="O417" i="25" s="1"/>
  <c r="C417" i="25"/>
  <c r="H417" i="25"/>
  <c r="P417" i="25" s="1"/>
  <c r="A423" i="25"/>
  <c r="N423" i="25" s="1"/>
  <c r="D422" i="25"/>
  <c r="B422" i="25"/>
  <c r="A369" i="26"/>
  <c r="B368" i="26"/>
  <c r="C367" i="26"/>
  <c r="D367" i="26"/>
  <c r="E367" i="26" s="1"/>
  <c r="F366" i="26"/>
  <c r="E418" i="25" l="1"/>
  <c r="R418" i="25" s="1"/>
  <c r="L418" i="25"/>
  <c r="C418" i="25"/>
  <c r="G418" i="25"/>
  <c r="O418" i="25" s="1"/>
  <c r="H418" i="25"/>
  <c r="P418" i="25" s="1"/>
  <c r="F417" i="25"/>
  <c r="Q417" i="25" s="1"/>
  <c r="A424" i="25"/>
  <c r="N424" i="25" s="1"/>
  <c r="D423" i="25"/>
  <c r="B423" i="25"/>
  <c r="F367" i="26"/>
  <c r="C368" i="26"/>
  <c r="D368" i="26"/>
  <c r="E368" i="26" s="1"/>
  <c r="A370" i="26"/>
  <c r="B369" i="26"/>
  <c r="F418" i="25" l="1"/>
  <c r="Q418" i="25" s="1"/>
  <c r="E419" i="25"/>
  <c r="R419" i="25" s="1"/>
  <c r="L419" i="25"/>
  <c r="C419" i="25"/>
  <c r="G419" i="25"/>
  <c r="O419" i="25" s="1"/>
  <c r="H419" i="25"/>
  <c r="P419" i="25" s="1"/>
  <c r="A425" i="25"/>
  <c r="N425" i="25" s="1"/>
  <c r="D424" i="25"/>
  <c r="B424" i="25"/>
  <c r="C369" i="26"/>
  <c r="D369" i="26"/>
  <c r="E369" i="26" s="1"/>
  <c r="A371" i="26"/>
  <c r="B370" i="26"/>
  <c r="F368" i="26"/>
  <c r="E420" i="25" l="1"/>
  <c r="R420" i="25" s="1"/>
  <c r="G420" i="25"/>
  <c r="O420" i="25" s="1"/>
  <c r="C420" i="25"/>
  <c r="L420" i="25"/>
  <c r="H420" i="25"/>
  <c r="P420" i="25" s="1"/>
  <c r="F419" i="25"/>
  <c r="Q419" i="25" s="1"/>
  <c r="A426" i="25"/>
  <c r="N426" i="25" s="1"/>
  <c r="D425" i="25"/>
  <c r="B425" i="25"/>
  <c r="A372" i="26"/>
  <c r="B371" i="26"/>
  <c r="C370" i="26"/>
  <c r="D370" i="26"/>
  <c r="E370" i="26" s="1"/>
  <c r="F369" i="26"/>
  <c r="F420" i="25" l="1"/>
  <c r="Q420" i="25" s="1"/>
  <c r="E421" i="25"/>
  <c r="R421" i="25" s="1"/>
  <c r="G421" i="25"/>
  <c r="O421" i="25" s="1"/>
  <c r="C421" i="25"/>
  <c r="L421" i="25"/>
  <c r="H421" i="25"/>
  <c r="P421" i="25" s="1"/>
  <c r="A427" i="25"/>
  <c r="N427" i="25" s="1"/>
  <c r="D426" i="25"/>
  <c r="B426" i="25"/>
  <c r="F370" i="26"/>
  <c r="D371" i="26"/>
  <c r="E371" i="26" s="1"/>
  <c r="C371" i="26"/>
  <c r="A373" i="26"/>
  <c r="B372" i="26"/>
  <c r="F421" i="25" l="1"/>
  <c r="Q421" i="25" s="1"/>
  <c r="E422" i="25"/>
  <c r="R422" i="25" s="1"/>
  <c r="C422" i="25"/>
  <c r="G422" i="25"/>
  <c r="O422" i="25" s="1"/>
  <c r="L422" i="25"/>
  <c r="H422" i="25"/>
  <c r="P422" i="25" s="1"/>
  <c r="F371" i="26"/>
  <c r="A428" i="25"/>
  <c r="N428" i="25" s="1"/>
  <c r="D427" i="25"/>
  <c r="B427" i="25"/>
  <c r="C372" i="26"/>
  <c r="D372" i="26"/>
  <c r="E372" i="26" s="1"/>
  <c r="A374" i="26"/>
  <c r="B373" i="26"/>
  <c r="E423" i="25" l="1"/>
  <c r="R423" i="25" s="1"/>
  <c r="C423" i="25"/>
  <c r="G423" i="25"/>
  <c r="O423" i="25" s="1"/>
  <c r="L423" i="25"/>
  <c r="H423" i="25"/>
  <c r="P423" i="25" s="1"/>
  <c r="F422" i="25"/>
  <c r="Q422" i="25" s="1"/>
  <c r="A429" i="25"/>
  <c r="N429" i="25" s="1"/>
  <c r="D428" i="25"/>
  <c r="B428" i="25"/>
  <c r="C373" i="26"/>
  <c r="D373" i="26"/>
  <c r="E373" i="26" s="1"/>
  <c r="A375" i="26"/>
  <c r="B374" i="26"/>
  <c r="F372" i="26"/>
  <c r="E424" i="25" l="1"/>
  <c r="R424" i="25" s="1"/>
  <c r="C424" i="25"/>
  <c r="G424" i="25"/>
  <c r="O424" i="25" s="1"/>
  <c r="L424" i="25"/>
  <c r="H424" i="25"/>
  <c r="P424" i="25" s="1"/>
  <c r="F423" i="25"/>
  <c r="Q423" i="25" s="1"/>
  <c r="A430" i="25"/>
  <c r="N430" i="25" s="1"/>
  <c r="D429" i="25"/>
  <c r="B429" i="25"/>
  <c r="D374" i="26"/>
  <c r="E374" i="26" s="1"/>
  <c r="C374" i="26"/>
  <c r="A376" i="26"/>
  <c r="B375" i="26"/>
  <c r="F373" i="26"/>
  <c r="F424" i="25" l="1"/>
  <c r="Q424" i="25" s="1"/>
  <c r="E425" i="25"/>
  <c r="R425" i="25" s="1"/>
  <c r="C425" i="25"/>
  <c r="L425" i="25"/>
  <c r="G425" i="25"/>
  <c r="O425" i="25" s="1"/>
  <c r="H425" i="25"/>
  <c r="P425" i="25" s="1"/>
  <c r="A431" i="25"/>
  <c r="N431" i="25" s="1"/>
  <c r="D430" i="25"/>
  <c r="B430" i="25"/>
  <c r="F374" i="26"/>
  <c r="A377" i="26"/>
  <c r="B376" i="26"/>
  <c r="D375" i="26"/>
  <c r="E375" i="26" s="1"/>
  <c r="C375" i="26"/>
  <c r="F425" i="25" l="1"/>
  <c r="Q425" i="25" s="1"/>
  <c r="E426" i="25"/>
  <c r="R426" i="25" s="1"/>
  <c r="C426" i="25"/>
  <c r="L426" i="25"/>
  <c r="G426" i="25"/>
  <c r="O426" i="25" s="1"/>
  <c r="H426" i="25"/>
  <c r="P426" i="25" s="1"/>
  <c r="D431" i="25"/>
  <c r="B431" i="25"/>
  <c r="F375" i="26"/>
  <c r="C376" i="26"/>
  <c r="D376" i="26"/>
  <c r="E376" i="26" s="1"/>
  <c r="A378" i="26"/>
  <c r="B377" i="26"/>
  <c r="F426" i="25" l="1"/>
  <c r="Q426" i="25" s="1"/>
  <c r="E427" i="25"/>
  <c r="R427" i="25" s="1"/>
  <c r="L427" i="25"/>
  <c r="G427" i="25"/>
  <c r="O427" i="25" s="1"/>
  <c r="C427" i="25"/>
  <c r="H427" i="25"/>
  <c r="P427" i="25" s="1"/>
  <c r="C377" i="26"/>
  <c r="D377" i="26"/>
  <c r="E377" i="26" s="1"/>
  <c r="A379" i="26"/>
  <c r="B378" i="26"/>
  <c r="F376" i="26"/>
  <c r="E428" i="25" l="1"/>
  <c r="R428" i="25" s="1"/>
  <c r="C428" i="25"/>
  <c r="L428" i="25"/>
  <c r="G428" i="25"/>
  <c r="O428" i="25" s="1"/>
  <c r="H428" i="25"/>
  <c r="P428" i="25" s="1"/>
  <c r="F427" i="25"/>
  <c r="Q427" i="25" s="1"/>
  <c r="C378" i="26"/>
  <c r="D378" i="26"/>
  <c r="E378" i="26" s="1"/>
  <c r="A380" i="26"/>
  <c r="B379" i="26"/>
  <c r="F377" i="26"/>
  <c r="F428" i="25" l="1"/>
  <c r="Q428" i="25" s="1"/>
  <c r="E429" i="25"/>
  <c r="R429" i="25" s="1"/>
  <c r="C429" i="25"/>
  <c r="L429" i="25"/>
  <c r="G429" i="25"/>
  <c r="O429" i="25" s="1"/>
  <c r="H429" i="25"/>
  <c r="P429" i="25" s="1"/>
  <c r="D379" i="26"/>
  <c r="E379" i="26" s="1"/>
  <c r="C379" i="26"/>
  <c r="A381" i="26"/>
  <c r="B380" i="26"/>
  <c r="F378" i="26"/>
  <c r="F429" i="25" l="1"/>
  <c r="Q429" i="25" s="1"/>
  <c r="E430" i="25"/>
  <c r="R430" i="25" s="1"/>
  <c r="C430" i="25"/>
  <c r="G430" i="25"/>
  <c r="O430" i="25" s="1"/>
  <c r="L430" i="25"/>
  <c r="H430" i="25"/>
  <c r="P430" i="25" s="1"/>
  <c r="F379" i="26"/>
  <c r="C380" i="26"/>
  <c r="D380" i="26"/>
  <c r="E380" i="26" s="1"/>
  <c r="A382" i="26"/>
  <c r="B381" i="26"/>
  <c r="E431" i="25" l="1"/>
  <c r="R431" i="25" s="1"/>
  <c r="C431" i="25"/>
  <c r="L431" i="25"/>
  <c r="G431" i="25"/>
  <c r="O431" i="25" s="1"/>
  <c r="H431" i="25"/>
  <c r="P431" i="25" s="1"/>
  <c r="F430" i="25"/>
  <c r="Q430" i="25" s="1"/>
  <c r="A383" i="26"/>
  <c r="B382" i="26"/>
  <c r="D381" i="26"/>
  <c r="E381" i="26" s="1"/>
  <c r="C381" i="26"/>
  <c r="F380" i="26"/>
  <c r="F431" i="25" l="1"/>
  <c r="Q431" i="25" s="1"/>
  <c r="F381" i="26"/>
  <c r="C382" i="26"/>
  <c r="D382" i="26"/>
  <c r="E382" i="26" s="1"/>
  <c r="A384" i="26"/>
  <c r="B383" i="26"/>
  <c r="A385" i="26" l="1"/>
  <c r="B384" i="26"/>
  <c r="D383" i="26"/>
  <c r="E383" i="26" s="1"/>
  <c r="C383" i="26"/>
  <c r="F382" i="26"/>
  <c r="E53" i="25" l="1"/>
  <c r="B54" i="25" s="1"/>
  <c r="F383" i="26"/>
  <c r="C384" i="26"/>
  <c r="D384" i="26"/>
  <c r="E384" i="26" s="1"/>
  <c r="A386" i="26"/>
  <c r="B385" i="26"/>
  <c r="A387" i="26" l="1"/>
  <c r="B386" i="26"/>
  <c r="D385" i="26"/>
  <c r="E385" i="26" s="1"/>
  <c r="C385" i="26"/>
  <c r="F384" i="26"/>
  <c r="F385" i="26" l="1"/>
  <c r="C386" i="26"/>
  <c r="D386" i="26"/>
  <c r="E386" i="26" s="1"/>
  <c r="A388" i="26"/>
  <c r="B387" i="26"/>
  <c r="C387" i="26" l="1"/>
  <c r="D387" i="26"/>
  <c r="E387" i="26" s="1"/>
  <c r="A389" i="26"/>
  <c r="B388" i="26"/>
  <c r="F386" i="26"/>
  <c r="C388" i="26" l="1"/>
  <c r="D388" i="26"/>
  <c r="E388" i="26" s="1"/>
  <c r="A390" i="26"/>
  <c r="B389" i="26"/>
  <c r="F387" i="26"/>
  <c r="A391" i="26" l="1"/>
  <c r="B390" i="26"/>
  <c r="D389" i="26"/>
  <c r="E389" i="26" s="1"/>
  <c r="C389" i="26"/>
  <c r="F388" i="26"/>
  <c r="F389" i="26" l="1"/>
  <c r="C390" i="26"/>
  <c r="D390" i="26"/>
  <c r="E390" i="26" s="1"/>
  <c r="A392" i="26"/>
  <c r="B391" i="26"/>
  <c r="D391" i="26" l="1"/>
  <c r="E391" i="26" s="1"/>
  <c r="C391" i="26"/>
  <c r="A393" i="26"/>
  <c r="B392" i="26"/>
  <c r="F390" i="26"/>
  <c r="F391" i="26" l="1"/>
  <c r="C392" i="26"/>
  <c r="D392" i="26"/>
  <c r="E392" i="26" s="1"/>
  <c r="A394" i="26"/>
  <c r="B393" i="26"/>
  <c r="C393" i="26" l="1"/>
  <c r="D393" i="26"/>
  <c r="E393" i="26" s="1"/>
  <c r="A395" i="26"/>
  <c r="B394" i="26"/>
  <c r="F392" i="26"/>
  <c r="C394" i="26" l="1"/>
  <c r="D394" i="26"/>
  <c r="E394" i="26" s="1"/>
  <c r="A396" i="26"/>
  <c r="B395" i="26"/>
  <c r="F393" i="26"/>
  <c r="A397" i="26" l="1"/>
  <c r="B396" i="26"/>
  <c r="D395" i="26"/>
  <c r="E395" i="26" s="1"/>
  <c r="C395" i="26"/>
  <c r="F394" i="26"/>
  <c r="F395" i="26" l="1"/>
  <c r="C396" i="26"/>
  <c r="D396" i="26"/>
  <c r="E396" i="26" s="1"/>
  <c r="A398" i="26"/>
  <c r="B397" i="26"/>
  <c r="D397" i="26" l="1"/>
  <c r="E397" i="26" s="1"/>
  <c r="C397" i="26"/>
  <c r="A399" i="26"/>
  <c r="B398" i="26"/>
  <c r="F396" i="26"/>
  <c r="F397" i="26" l="1"/>
  <c r="C398" i="26"/>
  <c r="D398" i="26"/>
  <c r="E398" i="26" s="1"/>
  <c r="A400" i="26"/>
  <c r="B399" i="26"/>
  <c r="D399" i="26" l="1"/>
  <c r="E399" i="26" s="1"/>
  <c r="C399" i="26"/>
  <c r="A401" i="26"/>
  <c r="B400" i="26"/>
  <c r="F398" i="26"/>
  <c r="A402" i="26" l="1"/>
  <c r="B401" i="26"/>
  <c r="F399" i="26"/>
  <c r="C400" i="26"/>
  <c r="D400" i="26"/>
  <c r="E400" i="26" s="1"/>
  <c r="F400" i="26" l="1"/>
  <c r="D401" i="26"/>
  <c r="E401" i="26" s="1"/>
  <c r="C401" i="26"/>
  <c r="A403" i="26"/>
  <c r="B402" i="26"/>
  <c r="F401" i="26" l="1"/>
  <c r="C402" i="26"/>
  <c r="D402" i="26"/>
  <c r="E402" i="26" s="1"/>
  <c r="A404" i="26"/>
  <c r="B403" i="26"/>
  <c r="A405" i="26" l="1"/>
  <c r="B404" i="26"/>
  <c r="C403" i="26"/>
  <c r="D403" i="26"/>
  <c r="E403" i="26" s="1"/>
  <c r="F402" i="26"/>
  <c r="F403" i="26" l="1"/>
  <c r="C404" i="26"/>
  <c r="D404" i="26"/>
  <c r="E404" i="26" s="1"/>
  <c r="A406" i="26"/>
  <c r="B405" i="26"/>
  <c r="C405" i="26" l="1"/>
  <c r="D405" i="26"/>
  <c r="E405" i="26" s="1"/>
  <c r="A407" i="26"/>
  <c r="B406" i="26"/>
  <c r="F404" i="26"/>
  <c r="C406" i="26" l="1"/>
  <c r="D406" i="26"/>
  <c r="E406" i="26" s="1"/>
  <c r="A408" i="26"/>
  <c r="B407" i="26"/>
  <c r="F405" i="26"/>
  <c r="D407" i="26" l="1"/>
  <c r="E407" i="26" s="1"/>
  <c r="C407" i="26"/>
  <c r="A409" i="26"/>
  <c r="B408" i="26"/>
  <c r="F406" i="26"/>
  <c r="A410" i="26" l="1"/>
  <c r="B409" i="26"/>
  <c r="C408" i="26"/>
  <c r="D408" i="26"/>
  <c r="E408" i="26" s="1"/>
  <c r="F407" i="26"/>
  <c r="F408" i="26" l="1"/>
  <c r="C409" i="26"/>
  <c r="D409" i="26"/>
  <c r="E409" i="26" s="1"/>
  <c r="A411" i="26"/>
  <c r="B410" i="26"/>
  <c r="A412" i="26" l="1"/>
  <c r="B411" i="26"/>
  <c r="C410" i="26"/>
  <c r="D410" i="26"/>
  <c r="E410" i="26" s="1"/>
  <c r="F409" i="26"/>
  <c r="F410" i="26" l="1"/>
  <c r="D411" i="26"/>
  <c r="E411" i="26" s="1"/>
  <c r="C411" i="26"/>
  <c r="A413" i="26"/>
  <c r="B412" i="26"/>
  <c r="C412" i="26" l="1"/>
  <c r="D412" i="26"/>
  <c r="E412" i="26" s="1"/>
  <c r="A414" i="26"/>
  <c r="B413" i="26"/>
  <c r="F411" i="26"/>
  <c r="D413" i="26" l="1"/>
  <c r="E413" i="26" s="1"/>
  <c r="C413" i="26"/>
  <c r="A415" i="26"/>
  <c r="B414" i="26"/>
  <c r="F412" i="26"/>
  <c r="F413" i="26" l="1"/>
  <c r="C414" i="26"/>
  <c r="D414" i="26"/>
  <c r="E414" i="26" s="1"/>
  <c r="A416" i="26"/>
  <c r="B415" i="26"/>
  <c r="D415" i="26" l="1"/>
  <c r="E415" i="26" s="1"/>
  <c r="C415" i="26"/>
  <c r="A417" i="26"/>
  <c r="B416" i="26"/>
  <c r="F414" i="26"/>
  <c r="C416" i="26" l="1"/>
  <c r="D416" i="26"/>
  <c r="E416" i="26" s="1"/>
  <c r="A418" i="26"/>
  <c r="B417" i="26"/>
  <c r="F415" i="26"/>
  <c r="D417" i="26" l="1"/>
  <c r="E417" i="26" s="1"/>
  <c r="C417" i="26"/>
  <c r="A419" i="26"/>
  <c r="B418" i="26"/>
  <c r="F416" i="26"/>
  <c r="F417" i="26" l="1"/>
  <c r="C418" i="26"/>
  <c r="D418" i="26"/>
  <c r="E418" i="26" s="1"/>
  <c r="A420" i="26"/>
  <c r="B419" i="26"/>
  <c r="C419" i="26" l="1"/>
  <c r="D419" i="26"/>
  <c r="E419" i="26" s="1"/>
  <c r="A421" i="26"/>
  <c r="B420" i="26"/>
  <c r="F418" i="26"/>
  <c r="C420" i="26" l="1"/>
  <c r="D420" i="26"/>
  <c r="E420" i="26" s="1"/>
  <c r="A422" i="26"/>
  <c r="B421" i="26"/>
  <c r="F419" i="26"/>
  <c r="D421" i="26" l="1"/>
  <c r="E421" i="26" s="1"/>
  <c r="C421" i="26"/>
  <c r="A423" i="26"/>
  <c r="B423" i="26" s="1"/>
  <c r="B422" i="26"/>
  <c r="F420" i="26"/>
  <c r="F421" i="26" l="1"/>
  <c r="C422" i="26"/>
  <c r="D422" i="26"/>
  <c r="E422" i="26" s="1"/>
  <c r="D423" i="26"/>
  <c r="E423" i="26" s="1"/>
  <c r="C423" i="26"/>
  <c r="F423" i="26" l="1"/>
  <c r="F422" i="26"/>
</calcChain>
</file>

<file path=xl/sharedStrings.xml><?xml version="1.0" encoding="utf-8"?>
<sst xmlns="http://schemas.openxmlformats.org/spreadsheetml/2006/main" count="396" uniqueCount="327">
  <si>
    <t>NAVODILA ZA IZPOLNJEVANJE</t>
  </si>
  <si>
    <t>Obvezno izpolnite zavihke kot so navedeni v spodnji tabeli, saj vsebina vpliva na oceno vloge vlagatelja. Na posameznih zavihkih vpisujete podatke v rumena polja, ostala polja pustite prazna. Zavihka TRAJNOSTNI PROJEKT ter TRAJNOSTNI CILJI izpolnite, v kolikor so sestavni del vloge. 
Pri določenih vnosnih poljih se vam ob postavitvi na celico izpisujejo sprotne opombe kot pomoč pri izpolnjevanju podatkov (primer: strošek dela, zavihek DENARNI TOK, celica B17).
V kolikor se vam ob vnosu podatkov v posamezno celico izpiše besedilo v rdeči barvi, morate podatke uskladiti, saj gre za napako.
EPO je enotni prijavni obrazec, ki ga izpolnite elektronsko in se nahaja v aplikacji eRsklad, ta dokument pa je OBVEZNA priloga k EPO.
V kolikor prilagate tudi poslovni načrt, poskrbite, da bodo podatki usklajeni, sicer na zavihku DENARNI TOK pod OPOMBE pojasnite vsa odstopanja. V kolikor poslovni načrt že vsebuje zahtevane podatke kot so navedeni v tem dokumentu, vam podatkov ni potrebno ponovno vpisovati, ampak vpišete le naziv priloge in številko strani kot je zahtevano na vsakem zavihku (FINANČNE OBVEZNOSTI, FINANČNA KONSTRUKCIJA, ...).
Na zavihku FINANČNE OBVEZNOSTI in FINANČNA KONSTRUKCIJA vpisujte vrednosti brez decimalnih števil, sicer se vam izpišejo logične napake.</t>
  </si>
  <si>
    <t xml:space="preserve">Ime zavihka </t>
  </si>
  <si>
    <t>Obvezno morate izpolniti zavihek</t>
  </si>
  <si>
    <t>Obrazložitev</t>
  </si>
  <si>
    <t>PREDSTAVITEV</t>
  </si>
  <si>
    <t>DA</t>
  </si>
  <si>
    <t xml:space="preserve">Na zavihku PREDSTAVITEV vpisujete podatke o vlagateju, prodaji, trgu in trženju ter podatke o projektu.
V kolikor boste prilagali dodatne priloge (pogodbe in druga dokazila), ki še niso zahtevane v okviru EPO-ja v zavihku PRILOGE, to storite v EPO v zavihku PRILOGE pod DRUGO. </t>
  </si>
  <si>
    <t>TRAJNOSTNI PROJEKT</t>
  </si>
  <si>
    <t>Zavihek TRAJNOSTNI PROJEKT izpolnite v primeru trajnostnega projekta. Slednji mora vključevati najmanj 50 % upravičenih stroškov, ki spadajo v okvir prehoda v zeleno, digitalno in podnebno nevtralno kmetijstvo in so opredeljeni v točki 2.2.7 javnega razpisa (razen za projekt ekološkega kmeta).</t>
  </si>
  <si>
    <t>TRAJNOSTI CILJI</t>
  </si>
  <si>
    <t>Zavihek TRAJNOSTNI PROJEKT izpolnite v primeru izbranih merljivih trajnostnih ciljev projekta (za pridobitev podpore v obliki kapitalskega znižanja) v primeru trajnostnega projekta.</t>
  </si>
  <si>
    <t>FINANČNE OBVEZNOSTI</t>
  </si>
  <si>
    <t>Na zavihku FINANČE OBVEZNOSTI najprej vpisujete obstoječe finančne obveznosti (kratkoročne in dolgoročne) in pozorni bodite, da so podatki o stanju glavnice na presečni dan in odplačilih glavnice po letih usklajeni, sicer se vam izpiše NAPAKA. V nadaljevanju izpolnite podatke o zaprošenem posojilu pri Skladu (SRRS) in odplačilh glavnice po letih (vrstica 22).
V kolikor na zavihku FINANČNA KONSTRUKCIJA - NAČRT ZAGOTAVLJANJA VIROV načrtujete zapirati finančno konstrukcijo s krediti, leasinigi bank in drugih pravnih ter fizičnih oseb, izpolnite tudi podatke na zavihku FINANČNE OBVEZNOSTI (vrstica 25).
Pozorni bodite, da izpolnite tudi podatek o stanju dolgoročnih in kratkoročnih finančnih obveznosti v letu pred oddajo vloge na javni razpis (celica H28).</t>
  </si>
  <si>
    <t>FINANČNA KONSTRUKCIJA</t>
  </si>
  <si>
    <r>
      <t xml:space="preserve">V zavihku FINANČNA KONSTRUKCIJA vpisujete v prvo tabelo podatke o NAČRTU PORABE SREDSTEV, popišete stroške projekta brez DDV (skupaj za vsa leta) in z DDV (po letih za vsako posamezno leto).
V drugi tabeli popišete VIRE FINANCIRANJA ZA TA PROJEKT - NAČRT ZAGOTAVLJANJA VIROV. Pri tem bodite pozorni, da so podatki v tabeli 1 in 2 usklajeni. V kolikor boste finančno konstrukcijo zapirali z lastnimi sredstvi morate le te čim bolj realno pojasniti. »Lastne vire se dokazuje na način, da so sredstva razvidna iz medletnih bilanc oz. denarnih sredstev na TR, iz namere banke o zagotovitvi posojilnega vira, če boste zapirali še s posojilom komercialne banke, vnovčljive terjatve do kupcev, sredstva dezinvestiranja, ...)«.
V tabeli 2 se nahajajo nepovratna sredstva (C. NEPOVRATNA SREDSTVA) za ta projekt in zneske izplačil nepovratnih sredstev vnesite v tistem letu (npr. 10.000 € v letu X), v katerem bo izpolnjen pogoj za nakazilo sredstev na vaš transakcijski račun. Istočano vnesite znesek delno ali v celoti v minus za vračilo nepovratnih sredstev v istem letu (npr. vračilo SRRS -10.000 €, leto X). Kot dokazilo priložite izdano odločbo, sklep ali že sklenjeno pogodbo/dogovor, kar je razvidno iz priloge (v EPO v zavihku PRILOGE), sicer podatkov ne vpisujete. 
</t>
    </r>
    <r>
      <rPr>
        <i/>
        <sz val="9"/>
        <color rgb="FF464646"/>
        <rFont val="Arial"/>
        <family val="2"/>
        <charset val="238"/>
      </rPr>
      <t>Opomba/opozorilo: Državna pomoč za projekt se ne sme združevati z drugo državno pomočjo ali pomočjo, dodeljeno po pravilu »de minimis« za iste upravičene stroške, če bi s tem presegla zgornjo mejo intenzivnosti državne pomoči. Pomoč za iste upravičene stroške se lahko kumulira le, če se s tako kumulacijo ne preseže največja intenzivnost pomoči ali znesek pomoči, ki se uporablja za to pomoč v skladu s shemo državne pomoči.
Državna pomoč za projekt je izražena v bruto ekvivalentu nepovratnih sredstev in se ne sme združevati z drugo državno pomočjo ali pomočjo, dodeljeno po pravilu »de minimis« za iste upravičene stroške, če bi s tem presegla zgornjo mejo intenzivnosti državne pomoči. Pomoč za iste upravičene stroške se lahko kumulira le, če se s tako kumulacijo ne preseže največja intenzivnost pomoči ali znesek pomoči, ki se uporablja za to pomoč v skladu z regionalno shemo državnih pomoči.</t>
    </r>
  </si>
  <si>
    <t>DENARNI TOK</t>
  </si>
  <si>
    <t>V zavihku DENARNI TOK vpisujete finančne podake za leto pred oddajo vloge in plan za pet let vključno s tekočim letom (podatke planirajte čim bolj realno). Podatki o PRILIVIH vključujeo podatke o prihodkih, podatki o ODLIVIH vključujejo podatke o odhodkih/stroških. Podatki o virih financiranja se deloma izpolnijo samodejno glede na podatke, ki ste jih vpisali pod zavihek FINANČNA KONSTRUKCIJA, 2. FINANČNA KONSTRUKCIJA - NAČRT ZAGOTAVLJANJA VIROV in pod zavihek FINANČNE OBVEZNOSTI.</t>
  </si>
  <si>
    <t>PRIPOMOČEK ZA DP</t>
  </si>
  <si>
    <t>NE</t>
  </si>
  <si>
    <t>Na zavihku PRIPOMOČEK ZA IZRAČUN DP lahko izvedete izračun državnih pomoči pri projektu. Za ustrezen izračun morate vnesti podatke v rumena polja.</t>
  </si>
  <si>
    <t>·         ohranitev oz. povečanje  kmetijskih površin v uporabi (ha KZU-kmetijskih zemljišč v uporabi)</t>
  </si>
  <si>
    <t>·         ohranitev oz. povečanje staleža rejnih živali (GVŽ)</t>
  </si>
  <si>
    <t>·         ohranitev oz. povečanje števila čebeljih družin (št.)</t>
  </si>
  <si>
    <t>·         povečanje prihodkov iz kmetijske dejavnosti (€)</t>
  </si>
  <si>
    <t>·         povečanje prihodkov iz dopolnilne dejavnosti (€)</t>
  </si>
  <si>
    <t>·         vzpostavitev nove dopolnilne dejavnosti (št.)</t>
  </si>
  <si>
    <t>·         znižanje stroškov za kmetijsko dejavnost (€)</t>
  </si>
  <si>
    <t>·         vzpostavitev nove prodajne poti (št.)</t>
  </si>
  <si>
    <t>·         vključitev v shemo kakovosti (št.)</t>
  </si>
  <si>
    <t>·         povečanje površin kmetijskih zemljišč z ekološkim kmetovanjem (ha).</t>
  </si>
  <si>
    <t>·         novo delovno mesto oz. zaposlitev na kmetijskem gospodarstvu mladega kmeta za vsaj polovični delovni čas</t>
  </si>
  <si>
    <t>·         zmanjšanje porabe sredstev za varstvo rastlin (kg/ha KZU)</t>
  </si>
  <si>
    <t xml:space="preserve">·         zmanjšanje porabe mineralnih gnojil (kg/ha KZU) </t>
  </si>
  <si>
    <t>·         zmanjšanje porabe fosilnih goriv (l/ha KZU)</t>
  </si>
  <si>
    <t>·         zmanjšanje porabe vode (l/ha KZU)</t>
  </si>
  <si>
    <t>·         povečanje površin kmetijskih zemljišč z ekološkim kmetovanjem (ha)</t>
  </si>
  <si>
    <t>·         povečanje površin kmetijskih zemljišč s kmetijsko okoljskimi ukrepi (ha)</t>
  </si>
  <si>
    <t>·         zmanjšanje porabe energije (kWh)</t>
  </si>
  <si>
    <t>·         zmanjšanje porabe energije na enoto proizvoda (kWh/enoto proizvoda)</t>
  </si>
  <si>
    <t>·         povečanje deleža obnovljivih virov  v skupni rabi energije  pri kmetijski proizvodnji (%)</t>
  </si>
  <si>
    <t>·         znižanje emisij toplogrednih plinov pri kmetijski proizvodnji (ton CO2ekv)</t>
  </si>
  <si>
    <t>Ver 2.0</t>
  </si>
  <si>
    <t>PODATKI O VLAGATELJU IN PROJEKTU</t>
  </si>
  <si>
    <t>PREDSTAVITEV VLAGATELJA</t>
  </si>
  <si>
    <t xml:space="preserve">Predstavitev dejavnost vlagatelja (glavni proizvodi/storitve, kupci, dobavitelji, glavna konkurenca), glavne usmeritve poslovanja,  predstavite ali imate dopolnilno dejavnost na kmetiji.
</t>
  </si>
  <si>
    <t>Predstavitev tehnologije in opreme vlagatelja (mehanizacija/oprema, stalež živali, zgradbe, zemljišča).</t>
  </si>
  <si>
    <t>Predstavitev delovne sile - vodstva in zaposlenih oz. članov kmetije, obstoječe in predvideno zaposlovanje oseb, s podatkom ali boste po zaključku projekta ustvarili novo delovno mesto oz. zaposlitev</t>
  </si>
  <si>
    <t>Opis poslovanja vlagatelja v zadnjem letu.</t>
  </si>
  <si>
    <t>Navedite  znanja in spretnosti vlagatelja. Navedite tudi izobrazbo mladega kmeta.</t>
  </si>
  <si>
    <t>Opišite razvojno usmerjenost ter dejavnosti razvoja vlagatelja v zadnjih 5 letih (investicije v tehnološko opremljenost, vlaganje v razvoj novih produktov…) ter elemente inovativnosti projekta.</t>
  </si>
  <si>
    <t xml:space="preserve">Predstavite aktivnosti / vlaganja na področju obvladovanja tveganj v kmetijstvu zaradi podnebnih sprememb (npr. sklenjena veljavna zavarovanja, oz. ukrepe v zadnjih 5 letih kot npr.  izvedene agrotehnične ukrepe (izbira tolerantnih sort, način obdelave tal, izbor prilagodljivih pasem živali, ipd.) in/ali z izbiro ustreznih tehnologij (pridelava v zaprtih prostorih) in vlaganja v opremo na področju namakanja, protitočnih mrež, oroševanja, protislanske zaščite), diverzifikacija proizvodnje, uporaba skladiščnih kapacitet </t>
  </si>
  <si>
    <t>Pretekla vlaganja v rabo OVE oz. izboljšanje energetske učinkovitosti vlagatelja (sončna elektrarna, … ) ter vlaganja v prilagoditve podnebnim spremembam (investicije v rastlinjake, oroševanje, namakanje, hladilnice, protitočne mreže, ...) in morebitna druga vlaganja v varstvo okolja in podnebja.</t>
  </si>
  <si>
    <t>Opis ekološke usmerjenosti vlagatelja (ali imate certifikat ekološke pridelave, vlagate oz. se preusmerjate v ekološko pridelavo, ste vključeni v intervencijo IRP19 Ekološko kmetovanje oziroma IRP43 Ekološko čebelarjenje iz SN SKP 2023-2027, ali tržite ekološke proizvode, imate nadzor nad onesnaževanjem, čisto proizvodnjo, obnovljivimi viri, izkušnje pri ekološko usmerjenem projektu…).</t>
  </si>
  <si>
    <t>Predstavite vaše poslovanje na področju povečanja samooskrbe ter prehranske varnosti.</t>
  </si>
  <si>
    <t>Opišite morebitne aktivnosti vlagatelja, ki vodijo v digitalizacijo (brezpapirno poslovanje, digitalno trženje, druga vlaganja v digitalizacijo, …).</t>
  </si>
  <si>
    <t>Predstavite vaše članstvo v zadrugi oz. drugi kmetijski organizaciji ter sodelovanje z lokalnimi dobavitelji, lokalnimi zaposlenimi ali povezovanje z razvojno agencijo.</t>
  </si>
  <si>
    <t>Vpišite leto pred oddajo vloge</t>
  </si>
  <si>
    <t>Leto</t>
  </si>
  <si>
    <t>Obseg delovne sile oz. PDM</t>
  </si>
  <si>
    <t>Število zaposlenih</t>
  </si>
  <si>
    <t>Obseg kmetijskih zemljišč v lasti v ha</t>
  </si>
  <si>
    <t>Obseg gozdnih zemljišč v lasti v ha</t>
  </si>
  <si>
    <t>Obseg kmetijskih zemljišč v najemu v ha</t>
  </si>
  <si>
    <t>Obseg gozdnih zemljišč v najemu v ha</t>
  </si>
  <si>
    <t>Skupaj v ha</t>
  </si>
  <si>
    <t>PODATKI O PRODAJI, TRGU IN TRŽENJU</t>
  </si>
  <si>
    <t>Utemeljite plan prodaje ter priložite zavezujoče pogodbe, predpogodbe, pisma o nameri za prodajo (priložite v EPO, saj so predmet ocenjevanja)</t>
  </si>
  <si>
    <t>Glavni trg/i ter položaj vlagatelja na trgu/ih</t>
  </si>
  <si>
    <t>Opis blagovne znamke, patenta</t>
  </si>
  <si>
    <t>PODATKI O PROJEKTU</t>
  </si>
  <si>
    <t>Predstavitev upravičenih in neupravičenih stroškov projekta</t>
  </si>
  <si>
    <t>Prispevek projekta na prilagajanje / blaženje podnebnih sprememb</t>
  </si>
  <si>
    <t>Izbrani cilj projekta (izberite cilj, ki ste ga izbrali v e-Rskladu), v kolikor ne prijavljate trajnostnega projekta s trajnostnimi ciljem</t>
  </si>
  <si>
    <t>Utemeljitev izbranega cilja projekta s pojasnilom glede začetnega in končnega stanja ter pričakovanih učinkov pri projektu (utemeljite, računsko prikažite - kjer je to možno (zmanjšanje porabe sredstev za varstvo rastlin, fosilnih goriv, mineralnih gnojil, porabe vode, porabe energije, porabe energije na enoto proizvoda, emisij TGP pri kmetijski proizvodnji in povečanje deleža OVE v skupni rabi energije) in priložite morebitna dokazila).</t>
  </si>
  <si>
    <t>V kolikor projekt vključuje nakup bioloških sredstev, navedite višino upravičenih stroškov za osnovno čredo (z in brez DDV)</t>
  </si>
  <si>
    <t>brez DDV v €</t>
  </si>
  <si>
    <t>z DDV v €</t>
  </si>
  <si>
    <t>V kolikor projekt vključuje nakup bioloških sredstev, navedite višino upravičenih stroškov za večletne nasade (z in brez DDV)</t>
  </si>
  <si>
    <t>AGRO FI mladi</t>
  </si>
  <si>
    <t>NAVODILO: Podatke vnesete v primeru trajnostnega projekta. Slednji mora vključevati najmanj 50 % upravičenih stroškov, ki spadajo v okvir prehoda v zeleno, digitalno in podnebno nevtralno kmetijstvo in so opredeljeni v točki 2.2.7 javnega razpisa (razen za projekt ekološkega kmeta).</t>
  </si>
  <si>
    <t xml:space="preserve"> </t>
  </si>
  <si>
    <t>Področje trajnostnih vlaganj:</t>
  </si>
  <si>
    <t>Višina upravičenih stroškov iz posameznega področja v €</t>
  </si>
  <si>
    <t>Predstavite vsebino upravičenih stroškov po posameznem strošku po posameznem področju trajnostnih vlaganj ter priložite ustrezne priloge (v skladu za javnim razpisom)</t>
  </si>
  <si>
    <t xml:space="preserve">Trajnostni elementi projekta, katerih najmanj 50 % upravičenih stroškov spadajo v okvir prehoda v zeleno, digitalno in podnebno nevtralno kmetijstvo. Opredelite vrednost in vsebino navedenih stroškov iz navedenih kategorij.  To so projekti, ki vključujejo oz. so povezani z/s sledečimi področji:
</t>
  </si>
  <si>
    <t>uvajanje preciznega (digitalnega) kmetijstva,  ki omogoča natančnejše izvajanje delovnih opravil (kot so setev, gnojenje, škropljenje, namakanje ipd.)</t>
  </si>
  <si>
    <t>nadomeščanje fosilnih virov z uvajanjem oziroma širitvijo proizvodnje energije iz obnovljivih virov (OVE)</t>
  </si>
  <si>
    <t>povečanje energetske učinkovitosti kmetijske proizvodnje</t>
  </si>
  <si>
    <t>izgradnja oziroma tehnološka posodobitev namakalnih sistemov in nakup namakalne opreme</t>
  </si>
  <si>
    <t>sistemi zaščite proti toči ali zmrzali</t>
  </si>
  <si>
    <t>kmetijska mehanizacija in oprema z nizkimi izpusti toplogrednih plinov</t>
  </si>
  <si>
    <t>zagotavljanje pokritih skladiščnih zmogljivosti za najmanj devet mesečno skladiščenje živinskih gnojil</t>
  </si>
  <si>
    <t xml:space="preserve">izboljšanje dobrega počutja živali z uvajanjem nadstandardnih pogojev reje  </t>
  </si>
  <si>
    <t>trajnostni projekt ekološkega kmeta, ki ima najmanj 50 % kmetijskih površin v ekološki pridelavi v letu pred letom vložitvijo vloge (v tem primeru drugih kategorij stroškov na tem zavihku ne vnašate)</t>
  </si>
  <si>
    <t>SKUPAJ v €</t>
  </si>
  <si>
    <t>Skupna upravičena vrednost projekta v € brez DDV</t>
  </si>
  <si>
    <t>Delež trajnostnih stroškov v upravičeni vrednosti projekta brez DDV</t>
  </si>
  <si>
    <t>NAVODILO: Podatke vnesete v primeru za izbrane merljive trajnostne cilje projekta (za pridobitev podpore v obliki kapitalskega znižanja) v primeru trajnostnega projekta</t>
  </si>
  <si>
    <t xml:space="preserve">Trajnostni cilji </t>
  </si>
  <si>
    <t>Označite izbrani/e trajnostni cilj/e z DA</t>
  </si>
  <si>
    <t>Kazalniki za spremljanje trajnostnih ciljev</t>
  </si>
  <si>
    <t>Začetno stanje (v letu pred izvedbo projekta) - enot (npr. %, kWh) ne dopisujte, za potrebe pravilnega delovanja Pripomočka za DP</t>
  </si>
  <si>
    <t>Končno stanje (v letu zaključka projekta) - enot (npr. %, kWh) ne dopisujte, za potrebe pravilnega delovanja Pripomočka za DP</t>
  </si>
  <si>
    <t>Delež spremembe (%)</t>
  </si>
  <si>
    <t>Utemeljite izbrane cilje ter utemeljite vrednosti za izhodiščno in končno stanje</t>
  </si>
  <si>
    <t>Vir za podatke</t>
  </si>
  <si>
    <t>uvajanje / širitev uporabe energije iz obnovljivih virov (v nadaljnjem besedilu: OVE):</t>
  </si>
  <si>
    <t>najmanj 50 % skupne porabe energije pri kmetijski proizvodnji je pridobljeno iz OVE</t>
  </si>
  <si>
    <t>povečanje  deleža obnovljivih virov  v skupni rabi energije  pri kmetijski proizvodnji (%)</t>
  </si>
  <si>
    <t xml:space="preserve">povečanje energetske učinkovitosti kmetijske proizvodnje:  
</t>
  </si>
  <si>
    <t xml:space="preserve">zmanjšanje porabe energije pri kmetijski proizvodnji za najmanj 30 % </t>
  </si>
  <si>
    <t>zmanjšanje porabe energije (kWh)</t>
  </si>
  <si>
    <t xml:space="preserve">zmanjšanje emisij toplogrednih plinov pri kmetijski proizvodnji:  
</t>
  </si>
  <si>
    <t xml:space="preserve">zamenjava obstoječe kmetijske mehanizacije oziroma opreme na fosilna goriva s kmetijsko mehanizacijo oziroma opremo, ki za delovanje ne uporablja fosilnih goriv; </t>
  </si>
  <si>
    <t xml:space="preserve">znižanje emisij toplogrednih plinov pri kmetijski proizvodnji (ton CO2ekv),    </t>
  </si>
  <si>
    <t>zagotavljanje pokritih skladiščnih zmogljivosti za več kot devetmesečno skladiščenje živinskih gnojil</t>
  </si>
  <si>
    <t>povečanje kmetijskih površin v ekološki pridelavi</t>
  </si>
  <si>
    <r>
      <t>povečanje površin kmetijskih zemljišč z ekološkim kmetovanjem (ha)</t>
    </r>
    <r>
      <rPr>
        <strike/>
        <sz val="10"/>
        <color rgb="FF0078D4"/>
        <rFont val="Arial"/>
        <family val="2"/>
        <charset val="238"/>
      </rPr>
      <t>.</t>
    </r>
    <r>
      <rPr>
        <sz val="10"/>
        <color rgb="FF000000"/>
        <rFont val="Arial"/>
        <family val="2"/>
        <charset val="238"/>
      </rPr>
      <t> </t>
    </r>
  </si>
  <si>
    <t>FINANČNE OBVEZNOSTI - PREGLED ZADOLŽENOSTI VLAGATELJA PO LETIH</t>
  </si>
  <si>
    <t>Finančne obveznosti ne izpolnjujte, v kolikor so obveznosti razvidne v poslovnem načrtu ali drugi finančni prilogi.
Vpišite naziv priloge in številko strani v spodnji dve vrstici.</t>
  </si>
  <si>
    <t>Naziv priloge</t>
  </si>
  <si>
    <t>Številka strani</t>
  </si>
  <si>
    <t>Kratka utemeljitev trenutne in bodoče zadolženosti vlagatelja
(finančne obveznosti)</t>
  </si>
  <si>
    <r>
      <t xml:space="preserve">Kreditodajalec
</t>
    </r>
    <r>
      <rPr>
        <sz val="10"/>
        <rFont val="Arial"/>
        <family val="2"/>
        <charset val="238"/>
      </rPr>
      <t>(najeti krediti, leasingi pred oddajo vloge)</t>
    </r>
  </si>
  <si>
    <t>Odobren znesek</t>
  </si>
  <si>
    <r>
      <rPr>
        <b/>
        <sz val="10"/>
        <color rgb="FFFF0000"/>
        <rFont val="Arial"/>
        <family val="2"/>
        <charset val="238"/>
      </rPr>
      <t>_dd_ /_mm_ / __llll__</t>
    </r>
    <r>
      <rPr>
        <b/>
        <sz val="10"/>
        <color rgb="FF000000"/>
        <rFont val="Arial"/>
        <family val="2"/>
        <charset val="238"/>
      </rPr>
      <t xml:space="preserve">
Stanje glavnice v EUR na presečni dan </t>
    </r>
  </si>
  <si>
    <t>Obrestna mera</t>
  </si>
  <si>
    <r>
      <t xml:space="preserve">Namen kredita
</t>
    </r>
    <r>
      <rPr>
        <sz val="10"/>
        <color theme="1"/>
        <rFont val="Arial"/>
        <family val="2"/>
        <charset val="238"/>
      </rPr>
      <t>(npr. dolgoročni za investicijo, kratkoročni za obratna sredstva, ...)</t>
    </r>
  </si>
  <si>
    <r>
      <t xml:space="preserve">Zavarovanje
</t>
    </r>
    <r>
      <rPr>
        <sz val="10"/>
        <color theme="1"/>
        <rFont val="Arial"/>
        <family val="2"/>
        <charset val="238"/>
      </rPr>
      <t>(npr. hipoteka, menice, poroštvo, ...)</t>
    </r>
  </si>
  <si>
    <t>Datum odobritve</t>
  </si>
  <si>
    <t>Datum vračila</t>
  </si>
  <si>
    <t>Skupaj</t>
  </si>
  <si>
    <t>Zaprošeno posojilo pri Skladu (SRRS) in odplačila glavnice po letih v EUR</t>
  </si>
  <si>
    <t>Zaprošen znesek v EUR</t>
  </si>
  <si>
    <r>
      <t xml:space="preserve">Krediti in leasingi pri bankah in drugih pravnih in fiz. osebah </t>
    </r>
    <r>
      <rPr>
        <b/>
        <sz val="11"/>
        <color rgb="FFFF0000"/>
        <rFont val="Calibri"/>
        <family val="2"/>
        <charset val="238"/>
        <scheme val="minor"/>
      </rPr>
      <t>za obravnavani projekt</t>
    </r>
  </si>
  <si>
    <t>Planiran znesek v EUR</t>
  </si>
  <si>
    <t>Stanje finančnih obveznosti</t>
  </si>
  <si>
    <t>Stanje obstoječih finančnih obveznosti
(krediti, leasingi)</t>
  </si>
  <si>
    <t xml:space="preserve">Stanje zaprošenega posojila pri Skladu (SRRS) </t>
  </si>
  <si>
    <t>Krediti in leasingi pri bankah in drugih pravnih in fiz. osebah za ta projekt</t>
  </si>
  <si>
    <t>1. FINANČNA KONTRUKCIJA ZA PROJEKT - NAČRT PORABE SREDSTEV</t>
  </si>
  <si>
    <t>Finančne konstrukcije za projekt oz. predračunskih stroškov projekta ne izpolnjujte, v kolikor je le ta razvidna v poslovnem načrtu ali drugi finančni prilogi.
Vpišite naziv in številko strani v spodnji dve vrstici.</t>
  </si>
  <si>
    <t>Pri popisu finančne konstrukcija po letih upoštevajte vrednost projekta z DDV in prikažite stroškovno vrednost celotnega projekta, ki predstavlja zaključeno celoto, ki bo v nadaljevanju ustvarjala učinke, 
ne glede na to, da pri SRRS zaprošate za spodbudo (posojilo) le dela projekta.
V tabelo "Načrt porabe sredstev" vpisujte načrtovane stroške za tekoče leto in le izjemoma za prihodnja leta (v kolikor bo v tekočem letu začet projekt končan v prihodnjih letih). 
Načrt porabe sredstev po letih in rok zaključka projekta morata biti usklajena.</t>
  </si>
  <si>
    <t>Rok zaključka projekta</t>
  </si>
  <si>
    <t>Znesek z DDV</t>
  </si>
  <si>
    <t>Predračunski stroški v EUR</t>
  </si>
  <si>
    <t>AOP</t>
  </si>
  <si>
    <t>Delež</t>
  </si>
  <si>
    <t>Znesek brez DDV</t>
  </si>
  <si>
    <t>A. NEOPREDMETENA SREDSTVA</t>
  </si>
  <si>
    <t>004</t>
  </si>
  <si>
    <t>1. Dolgoročne premoženjske pravice</t>
  </si>
  <si>
    <t>005</t>
  </si>
  <si>
    <t>2. Dobro ime</t>
  </si>
  <si>
    <t>006</t>
  </si>
  <si>
    <t>3. Dolgoročno odloženi stroški razvijanja</t>
  </si>
  <si>
    <t>007</t>
  </si>
  <si>
    <t>4. Druga neopredmetena sredstva</t>
  </si>
  <si>
    <t>008</t>
  </si>
  <si>
    <t>B. OPREDMETENA OSNOVNA SREDSTVA</t>
  </si>
  <si>
    <t>010</t>
  </si>
  <si>
    <t xml:space="preserve">1. Zemljišča </t>
  </si>
  <si>
    <t>011</t>
  </si>
  <si>
    <t xml:space="preserve">2. Zgradbe </t>
  </si>
  <si>
    <t>012</t>
  </si>
  <si>
    <t>3. Proizvajalne naprave in stroji</t>
  </si>
  <si>
    <t>013</t>
  </si>
  <si>
    <t>4. Druge naprave in oprema, drobni inventar in druga opredmetena osnovna sredstva</t>
  </si>
  <si>
    <t>014</t>
  </si>
  <si>
    <t>5. Biološka sredstva (večletni nasadi, osnova čreda)</t>
  </si>
  <si>
    <t>015</t>
  </si>
  <si>
    <t>C. STROŠKI OBRATNIH SREDSTEV (AOP 128 + 139)</t>
  </si>
  <si>
    <t>/</t>
  </si>
  <si>
    <t>1. Stroški blaga, materiala in storitev</t>
  </si>
  <si>
    <t>2. Stroški dela</t>
  </si>
  <si>
    <t>D. STROŠKI PREVZEMA KMETIJE</t>
  </si>
  <si>
    <t>E. STROŠKI PROJEKTA I (A+B)</t>
  </si>
  <si>
    <t>F. STROŠKI PROJEKTA II (A+B+C+D)</t>
  </si>
  <si>
    <t>Znesek DDV</t>
  </si>
  <si>
    <t>V kolikor je DDV upravičeni strošek v okviru javnega razpisa pojasnite ali si boste DDV pri projektu, ki ga prijavljate poračunali ali ne. Med upravičene stroške lahko uveljavite le DDV, ki je nepovračljiv. Zato opredelite vrednost DDV-ja v EUR pri posameznem strošku, ki je nepovračljiv in ga uveljavljate v okviru upravičenih stroškov.</t>
  </si>
  <si>
    <t>2. VIRI FINANCIRANJA ZA PROJEKT - NAČRT ZAGOTAVLJANJA VIROV</t>
  </si>
  <si>
    <t>Virov financiranja investicije ne izpolnjujte, v kolikor so viri financiranja investicije razvidni v poslovnem načrtu ali drugi finančni prilogi.
Vpišite naziv in številko strani v spodnji dve vrstici.
Zneske izplačil nepovratnih sredstev vnesite v tistem letu (npr. 10.000 € v letu X), v katerem bo izpolnjen pogoj za nakazilo sredstev na vaš transakcijski račun. 
Istočano vnesite znesek v minus za vračilo nepovratnih sredstev (npr. vračilo SRRS -10.000 € v letu X ali vračilo bančnega kredita ali vračilo lastnih denarnih sredstev).</t>
  </si>
  <si>
    <t>Viri financiranja v EUR</t>
  </si>
  <si>
    <t>A. SKUPAJ LASTNA SREDSTVA</t>
  </si>
  <si>
    <t>1. Lastna denarna sredstva</t>
  </si>
  <si>
    <t>2. Dokapitalizacija</t>
  </si>
  <si>
    <t>B. SKUPAJ KREDITI/POSOJILA/LEASINGI</t>
  </si>
  <si>
    <t>1. Krediti pri bankah in drugih pravnih in fiz. osebah</t>
  </si>
  <si>
    <t>2. Premostitveni krediti pri banki, ne SRRS
(samo v primeru nepovratnih sredstev)</t>
  </si>
  <si>
    <t>3. Posojilo pri Skladu (SRRS), tudi premostitveno</t>
  </si>
  <si>
    <t>4. Krediti lastnikov</t>
  </si>
  <si>
    <t>5. Finančni leasing</t>
  </si>
  <si>
    <t>C. NEPOVRATNA SREDSTVA</t>
  </si>
  <si>
    <t>1. Izplačilo nepovratnih sredstev</t>
  </si>
  <si>
    <t>E. SKUPAJ VIRI FINANCIRANJA (A+B+C+D)</t>
  </si>
  <si>
    <t>Kratka utemeljitev virov za zagotavljanje lastne udeležbe pri projektu (obvezno izpolnite, sicer bo vloga nepopolna!)</t>
  </si>
  <si>
    <t>3. NEPOVRATNA SREDSTVA ZA PROJEKT</t>
  </si>
  <si>
    <t>Spodnjo tabelo izpolnite le v primeru odobrenih nepovratnih sredstev (priložena odločba, sklep, pogodba).
V kolikor načrtujete prejem nepovratnih sredstev in boste stroške za ta projekt delno sofinancirali z nepovratnimi sredstvi, izpolnite spodnjo tabelo, in sicer navedite višino nepovratnih stredstev po kategorijah stroškov, ki jih boste uvaljavljali pri drugem javnem viru, ne SRRS.</t>
  </si>
  <si>
    <t>Znesek</t>
  </si>
  <si>
    <t>A. OPREDMETENA OSNOVA SREDSTVA</t>
  </si>
  <si>
    <t>C. STROŠKI OBRATNIH SREDSTEV
(AOP 128 + 139)</t>
  </si>
  <si>
    <t>D. STROŠKI PROJEKTA I (A+B)</t>
  </si>
  <si>
    <t>E. STROŠKI PROJEKTA II (A+B+C)</t>
  </si>
  <si>
    <t>DENARNI TOK S PROJEKTOM V EUR</t>
  </si>
  <si>
    <t>Denarnega toka s projektom ne izpolnjujte, v kolikor je le ta razviden v poslovnem načrtu ali drugi finančni prilogi.
Vpišite naziv in številko strani v spodnji dve vrstici.</t>
  </si>
  <si>
    <t>PRILIVI</t>
  </si>
  <si>
    <t>A. Letni prihodek</t>
  </si>
  <si>
    <t>B. Ostali prihodki</t>
  </si>
  <si>
    <t>C. Viri financiranja, ki SE nanašajo na obravnavani projekt</t>
  </si>
  <si>
    <t xml:space="preserve"> - lastna sredstva (npr. dokapitalizacija)</t>
  </si>
  <si>
    <t xml:space="preserve"> - posojila/krediti/leasingi</t>
  </si>
  <si>
    <t xml:space="preserve"> - nepovratna sredstva</t>
  </si>
  <si>
    <t>D. Drugi viri financiranja
(planirana nova zadolževanja, ki se NE nanašajo na obravnavani projekt)</t>
  </si>
  <si>
    <t>ODLIVI</t>
  </si>
  <si>
    <t>E. Investicijska vlaganja (tudi CAPEX)</t>
  </si>
  <si>
    <t>F. Stroški blaga, materiala in storitev</t>
  </si>
  <si>
    <t>G. Stroški dela</t>
  </si>
  <si>
    <t>H. Drugi poslovni in drugi odhodki</t>
  </si>
  <si>
    <t>I. Davki in prispevki</t>
  </si>
  <si>
    <t>J. Odplačila finančnih obveznosti, ki se NE nanašajo na obravnavani projekt</t>
  </si>
  <si>
    <t xml:space="preserve"> - obstoječe/planirane obveznosti (glavnice)</t>
  </si>
  <si>
    <t xml:space="preserve"> - obstoječe/planirane obveznosti (obresti)</t>
  </si>
  <si>
    <t>K. Odplačila finančnih obveznosti, ki SE nanašajo na obravnavani projekt</t>
  </si>
  <si>
    <t xml:space="preserve"> - nove obveznosti (glavnice)</t>
  </si>
  <si>
    <t xml:space="preserve"> - nove obveznosti (obresti)</t>
  </si>
  <si>
    <t>Denarni tok (A+B+C+D-E-F-G-H-I-J-K)</t>
  </si>
  <si>
    <t>Denarni tok - kumulativno</t>
  </si>
  <si>
    <t>FD/EBITDA</t>
  </si>
  <si>
    <t>Kratka utemeljitev trenutnega in bodočega finančnega poslovanja vlagatelja (prihodkov - še posebej enkratnih, stroškov,  ...)</t>
  </si>
  <si>
    <t>Opombe</t>
  </si>
  <si>
    <r>
      <t xml:space="preserve">FINANČNI INSTRUMENTI V KMETIJSTVU - </t>
    </r>
    <r>
      <rPr>
        <b/>
        <sz val="9"/>
        <color rgb="FFFF0000"/>
        <rFont val="Arial"/>
        <family val="2"/>
        <charset val="238"/>
      </rPr>
      <t>PRIPOMOČEK ZA INFORMATIVNI IZRAČUN DRŽAVNE POMOČI</t>
    </r>
    <r>
      <rPr>
        <b/>
        <sz val="9"/>
        <color theme="1" tint="0.249977111117893"/>
        <rFont val="Arial"/>
        <family val="2"/>
        <charset val="238"/>
      </rPr>
      <t xml:space="preserve">:
Ugodna razvojna posojila z omejenim portfeljskim jamstvom, subvencijo obrestne mere in kapitalskim znižanjem
</t>
    </r>
    <r>
      <rPr>
        <i/>
        <sz val="9"/>
        <color theme="1" tint="0.249977111117893"/>
        <rFont val="Arial"/>
        <family val="2"/>
        <charset val="238"/>
      </rPr>
      <t xml:space="preserve">Sredstva za omejeno omejeno portfeljsko jamstvo, subvencijo obrestne mere in kapitalska znižanja zagotavlja
Ministrstvo za kmetijstvo, gozdarstvo in prehrano iz proračuna RS
</t>
    </r>
    <r>
      <rPr>
        <b/>
        <sz val="9"/>
        <color theme="1" tint="0.249977111117893"/>
        <rFont val="Arial"/>
        <family val="2"/>
        <charset val="238"/>
      </rPr>
      <t xml:space="preserve">
</t>
    </r>
    <r>
      <rPr>
        <i/>
        <sz val="9"/>
        <color theme="1" tint="0.249977111117893"/>
        <rFont val="Arial"/>
        <family val="2"/>
        <charset val="238"/>
      </rPr>
      <t>Sredstva za ugodna razvojna posojila zagotavlja Slovenski regionalno razvojni sklad iz namenskega premoženja</t>
    </r>
  </si>
  <si>
    <t>NAVODILO:     IZPOLNITE RUMENA POLJA V SKLADU Z NAVODILI. SRRS NE ODGOVARJA ZA PRAVILNOST IZPOLNJENIH RUMENIH POLJ.</t>
  </si>
  <si>
    <t>Vnesi datum informativnega izračuna državne pomoči:</t>
  </si>
  <si>
    <t>Vnesi moratorij v mesecih:</t>
  </si>
  <si>
    <t>Vnesi ročnost v mesecih:</t>
  </si>
  <si>
    <t>Vlagatelj je zavezanec za DDV (izberi DA/NE):</t>
  </si>
  <si>
    <t>Izberi dejavnost projekta:</t>
  </si>
  <si>
    <t>Vlagatelj ima več kot 50% površin v ekološki pridelavi v letu pred vložitvijo vloge:</t>
  </si>
  <si>
    <t>Vnesi znesek posojila (€):</t>
  </si>
  <si>
    <t>Obrestna mera:</t>
  </si>
  <si>
    <t>Stopnja jamstva:</t>
  </si>
  <si>
    <t>Stopnja omejitve jamstva:</t>
  </si>
  <si>
    <t>Odstotek financiranja:</t>
  </si>
  <si>
    <t>Letna premija varnega pristana:</t>
  </si>
  <si>
    <t>Odstotek financiranja je znesek posojila (€) v upravičeni vrednosti projekta (€).</t>
  </si>
  <si>
    <t>Izhodiščna obrestna mera:</t>
  </si>
  <si>
    <t>Izračun državne pomoči je informativne narave in je namenjen mladim kmetom za pripravo vloge za finančni produkt AGRO FI mikro. SRRS ne odgovarja za nepravilno izpolnjene podatke, čemur sledi nepravilen izračun pomoči de minimis ali državne pomoči.
SRRS izračuna višino državne pomoči na datum dodelitve, tj. na datum odločbe in z odločbo obvesti prejemnika pomoči o prejeti državni pomoči in pomoči de minimis. SRRS o dodelitvi pomoči de minimis in državne pomoči poroča pristojnim organom.</t>
  </si>
  <si>
    <t>Preveritev pogojev upravičenih sroškov projekta: 
TRAJNOSTNI PROJEKTI, katerih cilj je prehod v zeleno, digitalno in podnebno nevtralno kmetijstvo ter so zato upravičeni do  fiksne obrestne mere v višini 0,5 % letno, morajo vključevati najmanj 50 % upravičenih stroškov, ki spadajo v okvir prehoda v zeleno, digitalno in podnebno nevtralno kmetijstvo.
Upravičeni stroški prevzema kmetije, stroški obratnih sredstev, nakupa osnovne črede, vključno z rejnimi živalmi in nakupa ter urejanja kmetijskih zemljišč (nad 10% upravičene vrednosti projekta) so financirani po shemi de minimis.</t>
  </si>
  <si>
    <t>Vsebine zavihka VREDNOST PROJEKTA v aplikaciji R-sklad morajo biti usklajene s podatki v Poslovno - finančni prilogi.</t>
  </si>
  <si>
    <t>Brez DDV (€)</t>
  </si>
  <si>
    <t>Z DDV (€)</t>
  </si>
  <si>
    <t>Skupna upravičena vrednost projekta v €:</t>
  </si>
  <si>
    <t>Seštevek upravičenih stroškov po shemi de minimis (glej točko 2.2.6 javnega razpisa) v €:</t>
  </si>
  <si>
    <t>Seštevek upravičenih stroškov po shemi o skupinskih izjemah v kmetijstvu v €:</t>
  </si>
  <si>
    <t>Vrednost upravičenih stroškov iz področja zelenega, digitalnega in podnebno nevtralnega kmetijstva v €:</t>
  </si>
  <si>
    <t xml:space="preserve">Preveritev izpolnjevanja pogojev za pridobitev pravice do kapitalskega znižanja:  Do kapitalskega znižanja so upravičeni trajnostni projekti, kot so definirani v točki 2.2.7 javnega razpisa, v kolikor dosežejo vnaprej določene merljive trajnostne cilje projekta. </t>
  </si>
  <si>
    <t>Vlagatelj izpolnjuje pogoje iz točke 2.2.7 javnega razpisa za pridobitev pravice do kapitalskega znižanja:</t>
  </si>
  <si>
    <t>Pomoč de minimis- zgornji znesek pomoči, ki ne sme biti presežen v kateremkoli triletnem obdobju</t>
  </si>
  <si>
    <t xml:space="preserve">Že prejete pomoči de minimis za predelavo in trženje preverite na povezavi: </t>
  </si>
  <si>
    <t>https://jodp.mf.gov.si/Domov</t>
  </si>
  <si>
    <t>Zgornja meja pomoči de minimis v kateremkoli triletnem obdobju (€):</t>
  </si>
  <si>
    <t>Izračun bruto ekvivalenta nepovratnih sredstev - višina državne pomoči</t>
  </si>
  <si>
    <t>Vhodni podatki:</t>
  </si>
  <si>
    <r>
      <t xml:space="preserve">Finančni produkt </t>
    </r>
    <r>
      <rPr>
        <b/>
        <sz val="9"/>
        <color theme="1" tint="0.249977111117893"/>
        <rFont val="Arial"/>
        <family val="2"/>
        <charset val="238"/>
      </rPr>
      <t xml:space="preserve">AGRO FI mladi </t>
    </r>
    <r>
      <rPr>
        <sz val="9"/>
        <color theme="1" tint="0.249977111117893"/>
        <rFont val="Arial"/>
        <family val="2"/>
        <charset val="238"/>
      </rPr>
      <t xml:space="preserve">vključuje naslednje oblike državne pomoči: državno pomoč v obliki ugodnega posojila, v obliki subvencije obrestne mere, v obliki omejenega portfeljskega jamstva in v obliki kapitalskega znižanja. Sredstva za omejeno omejeno portfeljsko jamstvo, subvencijo obrestne mere in kapitalska znižanja zagotavlja Ministrstvo za kmetijstvo, gozdarstvo in prehrano iz proračuna RS.
</t>
    </r>
    <r>
      <rPr>
        <b/>
        <sz val="9"/>
        <color theme="1" tint="0.249977111117893"/>
        <rFont val="Arial"/>
        <family val="2"/>
        <charset val="238"/>
      </rPr>
      <t>Omejeno portfeljsko jamstvo</t>
    </r>
    <r>
      <rPr>
        <sz val="9"/>
        <color theme="1" tint="0.249977111117893"/>
        <rFont val="Arial"/>
        <family val="2"/>
        <charset val="238"/>
      </rPr>
      <t xml:space="preserve"> zagotavlja kritje kreditnega tveganja na ravni posameznega razvojnega posojila v višini 80 % izgube na posameznem posojilu, vključenem v portfelj, in hkrati krije do 30 % izpostavljenosti garancijskega portfelja.
</t>
    </r>
    <r>
      <rPr>
        <b/>
        <sz val="9"/>
        <color theme="1" tint="0.249977111117893"/>
        <rFont val="Arial"/>
        <family val="2"/>
        <charset val="238"/>
      </rPr>
      <t>Kapitalsko znižanje</t>
    </r>
    <r>
      <rPr>
        <sz val="9"/>
        <color theme="1" tint="0.249977111117893"/>
        <rFont val="Arial"/>
        <family val="2"/>
        <charset val="238"/>
      </rPr>
      <t xml:space="preserve"> je namenjeno trajnostnim projektom in predstavljajo del posojila, ki se pretvori v nepovratna sredstva ob zaključku ročnosti razvojnega posojila, v primeru da upravičenec doseže vnaprej določeni merljivi trajnostni cilj projekta.
</t>
    </r>
    <r>
      <rPr>
        <b/>
        <sz val="9"/>
        <color theme="1" tint="0.249977111117893"/>
        <rFont val="Arial"/>
        <family val="2"/>
        <charset val="238"/>
      </rPr>
      <t>Subvencija obrestne mere</t>
    </r>
    <r>
      <rPr>
        <sz val="9"/>
        <color theme="1" tint="0.249977111117893"/>
        <rFont val="Arial"/>
        <family val="2"/>
        <charset val="238"/>
      </rPr>
      <t xml:space="preserve"> se pri posojilu izkazuje v obliki ugodnejše končne obrestne mere, ki jo prejme upravičenec po tem produktu. 
Državna pomoč iz naslova </t>
    </r>
    <r>
      <rPr>
        <b/>
        <sz val="9"/>
        <color theme="1" tint="0.249977111117893"/>
        <rFont val="Arial"/>
        <family val="2"/>
        <charset val="238"/>
      </rPr>
      <t>ugodnega posojila</t>
    </r>
    <r>
      <rPr>
        <sz val="9"/>
        <color theme="1" tint="0.249977111117893"/>
        <rFont val="Arial"/>
        <family val="2"/>
        <charset val="238"/>
      </rPr>
      <t xml:space="preserve"> vključujejo razliko med tržno obrestno mero in obrestno mero posojila, zmanjšano za subvencijo obrestne mere, in oprostitev opravnin (stroški sklenitve pogodbe, stroški vodenja računa).</t>
    </r>
  </si>
  <si>
    <r>
      <t xml:space="preserve">Državna pomoč je izražena kot </t>
    </r>
    <r>
      <rPr>
        <b/>
        <sz val="9"/>
        <color theme="1" tint="0.249977111117893"/>
        <rFont val="Arial"/>
        <family val="2"/>
        <charset val="238"/>
      </rPr>
      <t xml:space="preserve">bruto ekvivalent nepovratnih sredstev </t>
    </r>
    <r>
      <rPr>
        <sz val="9"/>
        <color theme="1" tint="0.249977111117893"/>
        <rFont val="Arial"/>
        <family val="2"/>
        <charset val="238"/>
      </rPr>
      <t>in je ni potrebno vrniti, razen v primeru kršitve pravil državnih pomoči, opredeljenih v posojilni pogodbi.</t>
    </r>
  </si>
  <si>
    <t>Višina državne pomoči iz naslova omejenega portfeljskega jamstva (€):</t>
  </si>
  <si>
    <t>Višina državne pomoči iz naslova subvencije obrestne mere (€):</t>
  </si>
  <si>
    <t>Višina državne pomoči iz naslova kapitalskega znižanja (€):</t>
  </si>
  <si>
    <t>Višina državne pomoči iz naslova ugodnega posojila (€):</t>
  </si>
  <si>
    <t>Višina državne pomoči - SKUPAJ (€):</t>
  </si>
  <si>
    <t>Izračun bruto ekvivaleta državnih pomoči po različnih shemah in preveritev kumulacije in intenzivnosti državnih pomoči</t>
  </si>
  <si>
    <r>
      <rPr>
        <b/>
        <sz val="9"/>
        <color theme="1" tint="0.249977111117893"/>
        <rFont val="Arial"/>
        <family val="2"/>
        <charset val="238"/>
      </rPr>
      <t>Pomoč po shemi de minimi</t>
    </r>
    <r>
      <rPr>
        <sz val="9"/>
        <color theme="1" tint="0.249977111117893"/>
        <rFont val="Arial"/>
        <family val="2"/>
        <charset val="238"/>
      </rPr>
      <t>s v primarni kmetijski proizvodnji ali predelavi in trženju se poroča pristojnemu organu v 15 dneh po dodelitvi. Oblike pomoči po shemi de minimis so: omejeno portfeljsko jamstvo, subvencija obrestne mere in ugodno posojilo. Kontrola v vrstici 53 je omejena na podatke, razpoložljive ob pripravi vloge. Pred dodelitvijo SRRS preveri podatke še pri pristojnih organih in uskladi višino pomoči de minimis na način, da ne preseže zgornje meje iz polja F35.</t>
    </r>
  </si>
  <si>
    <t>Višina pomoči po shemi de minimis - SKUPAJ (€):</t>
  </si>
  <si>
    <t>Seštej druge javne vire za iste upravičene stroške iz prilog k vlogi (npr. iz odločbe ARSKTRP) in jih vpiši v polje F56.</t>
  </si>
  <si>
    <t>Vnesi seštevek drugih javnih virov za iste upravičene stroške (npr. nepovratna sredstva ipd.) v €:</t>
  </si>
  <si>
    <r>
      <rPr>
        <b/>
        <sz val="9"/>
        <color theme="1" tint="0.249977111117893"/>
        <rFont val="Arial"/>
        <family val="2"/>
        <charset val="238"/>
      </rPr>
      <t>Državna pomoč po uredbi o skupinskih izjemah v kmetijstvu (ABER)</t>
    </r>
    <r>
      <rPr>
        <sz val="9"/>
        <color theme="1" tint="0.249977111117893"/>
        <rFont val="Arial"/>
        <family val="2"/>
        <charset val="238"/>
      </rPr>
      <t xml:space="preserve"> se poroča pristojnemu organu do 15. februarja za preteklo koledarsko leto. Oblike državne pomoči po shemi o skupinskih izjemah v kmetijstvu so: omejeno portfeljsko jamstvo, subvencija obrestne mere, kapitalsko znižanje in ugodno posojilo.</t>
    </r>
  </si>
  <si>
    <t>Višina državne pomoči po uredbi o skupinski izjemi - SKUPAJ (€):</t>
  </si>
  <si>
    <t>Skupaj za plačilo, glavnica in obresti (€):</t>
  </si>
  <si>
    <t>V kolikor dosežete trajnostni cilj se plačilo zniža za vrednost kapitalskega znižanja in znaša (€):</t>
  </si>
  <si>
    <t>Informativni amortizacijski načrt 
in 
pripomoček za izračun bruto ekvivalenta državnih pomoči v okliki ugodnega posojila, jamstva in subvencije obrestne mere</t>
  </si>
  <si>
    <t>Zapadlosti plačil so prikazane na zadnji dan v mesecu. Pri izračunu je upotevano dejansko število dni v mesecu in letu odplačevanja (K365/366). Za pripravo izračuna se upošteva, da se črpanje zgodi na dan dodelitve državne pomoči. Višina državne pomoči se izračuna kot bruto ekvivalent nepovratnih sredstev, pri čemer se vrednosti diskontirajo na dan dodelitve.Opravnine vključujejo strošek sklenitve pogodbe in strošek vodenja računa, v skladu s Tarifnim pravilnikom SRRS.
Izračun kapitalskega znižanja ni prikazan v informacijskem amortizacijskem načrtu, zaradi drugačne metodologije izračuna.</t>
  </si>
  <si>
    <t>Datum zapadlosti</t>
  </si>
  <si>
    <t>Stanje glavnice (€)</t>
  </si>
  <si>
    <t>Zapadlosti glavnice, za plačilo (€)</t>
  </si>
  <si>
    <t>Obresti, za plačilo (€)</t>
  </si>
  <si>
    <t>DRŽAVNA POMOČ
 iz naslova ugodnega posojila, ki vključuje oprostitev plačila opravnin (€)</t>
  </si>
  <si>
    <t>DRŽAVNA POMOČ
 iz naslova omejenega portfeljskega jamstva (€)</t>
  </si>
  <si>
    <t>DRŽAVNA POMOČ
 iz naslova subvencije obrestne mere (€)</t>
  </si>
  <si>
    <t>Koeficient za obresti</t>
  </si>
  <si>
    <t>Oprostitev plačila opravnin</t>
  </si>
  <si>
    <t>DP ugodno posojilo</t>
  </si>
  <si>
    <t>DP ugodno posojilo -SOM</t>
  </si>
  <si>
    <t>Koeficient za DP</t>
  </si>
  <si>
    <t>Jamstvo - kumulativno</t>
  </si>
  <si>
    <t>SOM - kumulativno</t>
  </si>
  <si>
    <t>Ugodno posojilo - kumulativno</t>
  </si>
  <si>
    <t>za plačilo -
kumulativno</t>
  </si>
  <si>
    <t>Mesec</t>
  </si>
  <si>
    <t>Št. dni v mesecu</t>
  </si>
  <si>
    <t>Št. dni v letu</t>
  </si>
  <si>
    <t>Koeficient</t>
  </si>
  <si>
    <t>primarna kmetijska proizvodnja</t>
  </si>
  <si>
    <t>predelava in trženje</t>
  </si>
  <si>
    <t>Fiksna obrestna mera</t>
  </si>
  <si>
    <t>6-mesečni EURIBOR s pribitkom</t>
  </si>
  <si>
    <t>AGRO INVEST 2022 - po pravilih državnih pomoči</t>
  </si>
  <si>
    <t>AGRO INVEST 2022 - izven pravil državnih pomoči</t>
  </si>
  <si>
    <t>AGRO DOPOLNILNE 2023</t>
  </si>
  <si>
    <t>AGRO ZEMLJA in GOZD 2023</t>
  </si>
  <si>
    <t>AGRO KMETIJSKA ZEMLJA 2023</t>
  </si>
  <si>
    <r>
      <t xml:space="preserve">Vlagatelj bo povečal obseg predelave oz. trženja za najmanj 15% </t>
    </r>
    <r>
      <rPr>
        <b/>
        <sz val="8"/>
        <color rgb="FF195728"/>
        <rFont val="Arial"/>
        <family val="2"/>
        <charset val="238"/>
      </rPr>
      <t> </t>
    </r>
  </si>
  <si>
    <r>
      <t xml:space="preserve">Vlagatelj bo povečal obseg predelave oz. trženja za najmanj 10% </t>
    </r>
    <r>
      <rPr>
        <b/>
        <sz val="8"/>
        <color rgb="FF195728"/>
        <rFont val="Arial"/>
        <family val="2"/>
        <charset val="238"/>
      </rPr>
      <t> </t>
    </r>
  </si>
  <si>
    <r>
      <t xml:space="preserve">Vlagatelj bo povečal obseg predelave oz. trženja za manj kot 10% </t>
    </r>
    <r>
      <rPr>
        <b/>
        <sz val="8"/>
        <color rgb="FF195728"/>
        <rFont val="Arial"/>
        <family val="2"/>
        <charset val="238"/>
      </rPr>
      <t> </t>
    </r>
  </si>
  <si>
    <t>Vlagatelj bo s projektom uvedel novo dejavnost na kmetijskem gospodarstvu oz. povečal ali izboljšal storitvene kapacitete</t>
  </si>
  <si>
    <t>Vlagatelj s projektom ne bo uvedel nove dejavnosti na kmetijskem gospodarstvu oz. povečal ali izboljšal storitvene kapacitete</t>
  </si>
  <si>
    <t>Prihodek na enoto vloženega dela je 50.000,01 EUR ali več</t>
  </si>
  <si>
    <t>Prihodek na enoto vloženega dela je od 35.000,01 EUR do 50.000,00 EUR</t>
  </si>
  <si>
    <t>Prihodek na enoto vloženega dela je od 20.000,01 EUR do 35.000,00 EUR</t>
  </si>
  <si>
    <t>Prihodek na enoto vloženega dela je od 10.000,0 EUR do 20.000,00 EUR</t>
  </si>
  <si>
    <t>Prihodek na enoto vloženega dela je 9.999,99 EUR ali manj</t>
  </si>
  <si>
    <t xml:space="preserve">S projektom se zmanjšujejo stroški na enoto proizvoda za najmanj 15% </t>
  </si>
  <si>
    <t xml:space="preserve">S projektom se zmanjšuje stroški na enoto proizvoda za najmanj 10% </t>
  </si>
  <si>
    <t xml:space="preserve">S projektom se zmanjšuje stroški na enoto proizvoda manj kot 10% </t>
  </si>
  <si>
    <t>Povečanje števila zapslenih na kmetijskem gospodarstvu</t>
  </si>
  <si>
    <t>Ohranjanje števila zaposlenih na kmetijskem gospodarstvu</t>
  </si>
  <si>
    <t>Verzija 3, spr izhodiščne obrestne mere na 2,71%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</si>
</sst>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_ ;\-#,##0\ "/>
    <numFmt numFmtId="165" formatCode="0.0%"/>
    <numFmt numFmtId="166" formatCode="0_ ;\-0\ "/>
    <numFmt numFmtId="167" formatCode="#,##0.00_ ;\-#,##0.00\ "/>
    <numFmt numFmtId="168" formatCode="#,##0.0_ ;\-#,##0.0\ "/>
    <numFmt numFmtId="169" formatCode="_-* #,##0\ _€_-;\-* #,##0\ _€_-;_-* &quot;-&quot;\ _€_-;_-@_-"/>
    <numFmt numFmtId="170" formatCode="_-* #,##0.00\ _€_-;\-* #,##0.00\ _€_-;_-* &quot;-&quot;??\ _€_-;_-@_-"/>
  </numFmts>
  <fonts count="54" x14ac:knownFonts="1">
    <font>
      <sz val="11"/>
      <color theme="1"/>
      <name val="Calibri"/>
      <family val="2"/>
      <charset val="238"/>
      <scheme val="minor"/>
    </font>
    <font>
      <sz val="11"/>
      <color theme="1"/>
      <name val="Calibri"/>
      <family val="2"/>
      <charset val="238"/>
      <scheme val="minor"/>
    </font>
    <font>
      <sz val="8"/>
      <color theme="1"/>
      <name val="Arial"/>
      <family val="2"/>
      <charset val="238"/>
    </font>
    <font>
      <sz val="11"/>
      <color theme="2" tint="-0.749992370372631"/>
      <name val="Calibri"/>
      <family val="2"/>
      <charset val="238"/>
      <scheme val="minor"/>
    </font>
    <font>
      <b/>
      <sz val="8.5"/>
      <color rgb="FF000000"/>
      <name val="Arial"/>
      <family val="2"/>
      <charset val="238"/>
    </font>
    <font>
      <b/>
      <sz val="8"/>
      <color rgb="FF195728"/>
      <name val="Arial"/>
      <family val="2"/>
      <charset val="238"/>
    </font>
    <font>
      <sz val="10"/>
      <color theme="1"/>
      <name val="Arial"/>
      <family val="2"/>
      <charset val="238"/>
    </font>
    <font>
      <b/>
      <sz val="10"/>
      <color rgb="FFFF0000"/>
      <name val="Arial"/>
      <family val="2"/>
      <charset val="238"/>
    </font>
    <font>
      <b/>
      <sz val="10"/>
      <color theme="1"/>
      <name val="Arial"/>
      <family val="2"/>
      <charset val="238"/>
    </font>
    <font>
      <sz val="10"/>
      <color rgb="FFFF0000"/>
      <name val="Arial"/>
      <family val="2"/>
      <charset val="238"/>
    </font>
    <font>
      <sz val="10"/>
      <name val="Arial"/>
      <family val="2"/>
      <charset val="238"/>
    </font>
    <font>
      <b/>
      <sz val="12"/>
      <color theme="0"/>
      <name val="Arial"/>
      <family val="2"/>
      <charset val="238"/>
    </font>
    <font>
      <sz val="12"/>
      <color theme="0"/>
      <name val="Arial"/>
      <family val="2"/>
      <charset val="238"/>
    </font>
    <font>
      <b/>
      <sz val="10"/>
      <name val="Arial"/>
      <family val="2"/>
      <charset val="238"/>
    </font>
    <font>
      <sz val="11"/>
      <color theme="0"/>
      <name val="Calibri"/>
      <family val="2"/>
      <charset val="238"/>
      <scheme val="minor"/>
    </font>
    <font>
      <sz val="10"/>
      <color theme="2" tint="-0.749992370372631"/>
      <name val="Arial"/>
      <family val="2"/>
      <charset val="238"/>
    </font>
    <font>
      <b/>
      <sz val="10"/>
      <color rgb="FF464646"/>
      <name val="Arial"/>
      <family val="2"/>
      <charset val="238"/>
    </font>
    <font>
      <sz val="10"/>
      <color rgb="FF464646"/>
      <name val="Arial"/>
      <family val="2"/>
      <charset val="238"/>
    </font>
    <font>
      <b/>
      <sz val="8"/>
      <color rgb="FFFF0000"/>
      <name val="Arial"/>
      <family val="2"/>
      <charset val="238"/>
    </font>
    <font>
      <i/>
      <sz val="9"/>
      <color rgb="FF464646"/>
      <name val="Arial"/>
      <family val="2"/>
      <charset val="238"/>
    </font>
    <font>
      <b/>
      <sz val="10"/>
      <color rgb="FF000000"/>
      <name val="Arial"/>
      <family val="2"/>
      <charset val="238"/>
    </font>
    <font>
      <sz val="11"/>
      <color rgb="FFFF0000"/>
      <name val="Calibri"/>
      <family val="2"/>
      <charset val="238"/>
      <scheme val="minor"/>
    </font>
    <font>
      <b/>
      <sz val="11"/>
      <color rgb="FFFF0000"/>
      <name val="Calibri"/>
      <family val="2"/>
      <charset val="238"/>
      <scheme val="minor"/>
    </font>
    <font>
      <sz val="11"/>
      <color theme="2"/>
      <name val="Calibri"/>
      <family val="2"/>
      <charset val="238"/>
      <scheme val="minor"/>
    </font>
    <font>
      <sz val="10"/>
      <name val="Arial CE"/>
      <charset val="238"/>
    </font>
    <font>
      <b/>
      <sz val="9"/>
      <color rgb="FFFF0000"/>
      <name val="Arial"/>
      <family val="2"/>
      <charset val="238"/>
    </font>
    <font>
      <b/>
      <sz val="10"/>
      <color theme="2" tint="-0.749992370372631"/>
      <name val="Arial"/>
      <family val="2"/>
      <charset val="238"/>
    </font>
    <font>
      <b/>
      <sz val="11"/>
      <color theme="1"/>
      <name val="Calibri"/>
      <family val="2"/>
      <charset val="238"/>
      <scheme val="minor"/>
    </font>
    <font>
      <b/>
      <sz val="11"/>
      <name val="Calibri"/>
      <family val="2"/>
      <charset val="238"/>
      <scheme val="minor"/>
    </font>
    <font>
      <sz val="10"/>
      <color rgb="FF000000"/>
      <name val="Arial"/>
      <family val="2"/>
      <charset val="238"/>
    </font>
    <font>
      <sz val="10"/>
      <color theme="1"/>
      <name val="Times New Roman"/>
      <family val="1"/>
      <charset val="238"/>
    </font>
    <font>
      <sz val="8"/>
      <color theme="1"/>
      <name val="Times New Roman"/>
      <family val="1"/>
      <charset val="238"/>
    </font>
    <font>
      <strike/>
      <sz val="10"/>
      <color rgb="FF0078D4"/>
      <name val="Arial"/>
      <family val="2"/>
      <charset val="238"/>
    </font>
    <font>
      <b/>
      <sz val="10"/>
      <color theme="0"/>
      <name val="Arial"/>
      <family val="2"/>
      <charset val="238"/>
    </font>
    <font>
      <u/>
      <sz val="11"/>
      <color theme="10"/>
      <name val="Calibri"/>
      <family val="2"/>
      <charset val="238"/>
      <scheme val="minor"/>
    </font>
    <font>
      <b/>
      <sz val="9"/>
      <color theme="1" tint="0.249977111117893"/>
      <name val="Arial"/>
      <family val="2"/>
      <charset val="238"/>
    </font>
    <font>
      <i/>
      <sz val="9"/>
      <color theme="1" tint="0.249977111117893"/>
      <name val="Arial"/>
      <family val="2"/>
      <charset val="238"/>
    </font>
    <font>
      <sz val="9"/>
      <color theme="1"/>
      <name val="Arial"/>
      <family val="2"/>
      <charset val="238"/>
    </font>
    <font>
      <sz val="9"/>
      <color theme="1" tint="0.249977111117893"/>
      <name val="Arial"/>
      <family val="2"/>
      <charset val="238"/>
    </font>
    <font>
      <u/>
      <sz val="9"/>
      <color theme="10"/>
      <name val="Arial"/>
      <family val="2"/>
      <charset val="238"/>
    </font>
    <font>
      <b/>
      <sz val="9"/>
      <color theme="1"/>
      <name val="Arial"/>
      <family val="2"/>
      <charset val="238"/>
    </font>
    <font>
      <sz val="9"/>
      <color theme="2" tint="-0.499984740745262"/>
      <name val="Arial"/>
      <family val="2"/>
      <charset val="238"/>
    </font>
    <font>
      <sz val="9"/>
      <color theme="0"/>
      <name val="Arial"/>
      <family val="2"/>
      <charset val="238"/>
    </font>
    <font>
      <sz val="9"/>
      <name val="Arial"/>
      <family val="2"/>
      <charset val="238"/>
    </font>
    <font>
      <b/>
      <sz val="7"/>
      <color rgb="FFFF0000"/>
      <name val="Arial"/>
      <family val="2"/>
      <charset val="238"/>
    </font>
    <font>
      <b/>
      <sz val="7"/>
      <color rgb="FFFF0000"/>
      <name val="Calibri"/>
      <family val="2"/>
      <charset val="238"/>
      <scheme val="minor"/>
    </font>
    <font>
      <sz val="10"/>
      <color theme="1"/>
      <name val="Calibri"/>
      <family val="2"/>
      <charset val="238"/>
      <scheme val="minor"/>
    </font>
    <font>
      <b/>
      <i/>
      <sz val="8"/>
      <color theme="1" tint="0.249977111117893"/>
      <name val="Arial"/>
      <family val="2"/>
      <charset val="238"/>
    </font>
    <font>
      <sz val="8"/>
      <color theme="1"/>
      <name val="Calibri"/>
      <family val="2"/>
      <charset val="238"/>
      <scheme val="minor"/>
    </font>
    <font>
      <i/>
      <sz val="7"/>
      <color theme="1" tint="0.249977111117893"/>
      <name val="Arial"/>
      <family val="2"/>
      <charset val="238"/>
    </font>
    <font>
      <sz val="10"/>
      <color rgb="FF3A3838"/>
      <name val="Arial"/>
      <family val="2"/>
      <charset val="238"/>
    </font>
    <font>
      <b/>
      <i/>
      <sz val="8"/>
      <color theme="0"/>
      <name val="Arial"/>
      <family val="2"/>
      <charset val="238"/>
    </font>
    <font>
      <b/>
      <sz val="8"/>
      <color theme="0"/>
      <name val="Arial"/>
      <family val="2"/>
      <charset val="238"/>
    </font>
    <font>
      <sz val="8"/>
      <color theme="0"/>
      <name val="Arial"/>
      <family val="2"/>
      <charset val="238"/>
    </font>
  </fonts>
  <fills count="14">
    <fill>
      <patternFill patternType="none"/>
    </fill>
    <fill>
      <patternFill patternType="gray125"/>
    </fill>
    <fill>
      <patternFill patternType="solid">
        <fgColor rgb="FFCCD1CD"/>
        <bgColor indexed="64"/>
      </patternFill>
    </fill>
    <fill>
      <patternFill patternType="solid">
        <fgColor rgb="FFEAEDE9"/>
        <bgColor indexed="64"/>
      </patternFill>
    </fill>
    <fill>
      <patternFill patternType="solid">
        <fgColor rgb="FF649981"/>
        <bgColor indexed="64"/>
      </patternFill>
    </fill>
    <fill>
      <patternFill patternType="solid">
        <fgColor rgb="FFFFFFFF"/>
        <bgColor indexed="64"/>
      </patternFill>
    </fill>
    <fill>
      <patternFill patternType="solid">
        <fgColor rgb="FFFFFFCC"/>
      </patternFill>
    </fill>
    <fill>
      <patternFill patternType="solid">
        <fgColor theme="2"/>
        <bgColor indexed="64"/>
      </patternFill>
    </fill>
    <fill>
      <patternFill patternType="solid">
        <fgColor rgb="FFE7E6E6"/>
        <bgColor rgb="FF000000"/>
      </patternFill>
    </fill>
    <fill>
      <patternFill patternType="solid">
        <fgColor theme="0"/>
        <bgColor indexed="64"/>
      </patternFill>
    </fill>
    <fill>
      <patternFill patternType="solid">
        <fgColor rgb="FF9EC2A6"/>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EAEDE9"/>
        <bgColor rgb="FF000000"/>
      </patternFill>
    </fill>
  </fills>
  <borders count="8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404040"/>
      </left>
      <right style="medium">
        <color rgb="FF404040"/>
      </right>
      <top style="medium">
        <color rgb="FFFFFFFF"/>
      </top>
      <bottom style="medium">
        <color rgb="FFFFFFFF"/>
      </bottom>
      <diagonal/>
    </border>
    <border>
      <left style="medium">
        <color rgb="FF404040"/>
      </left>
      <right style="medium">
        <color rgb="FF404040"/>
      </right>
      <top/>
      <bottom style="medium">
        <color rgb="FFFFFFFF"/>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medium">
        <color indexed="64"/>
      </top>
      <bottom style="medium">
        <color indexed="64"/>
      </bottom>
      <diagonal/>
    </border>
    <border>
      <left style="thin">
        <color rgb="FFB2B2B2"/>
      </left>
      <right/>
      <top/>
      <bottom style="thin">
        <color rgb="FFB2B2B2"/>
      </bottom>
      <diagonal/>
    </border>
    <border>
      <left style="thin">
        <color rgb="FFB2B2B2"/>
      </left>
      <right style="thin">
        <color rgb="FFB2B2B2"/>
      </right>
      <top/>
      <bottom style="thin">
        <color rgb="FFB2B2B2"/>
      </bottom>
      <diagonal/>
    </border>
    <border>
      <left/>
      <right style="thin">
        <color rgb="FFB2B2B2"/>
      </right>
      <top/>
      <bottom style="thin">
        <color rgb="FFB2B2B2"/>
      </bottom>
      <diagonal/>
    </border>
    <border>
      <left/>
      <right style="thin">
        <color rgb="FFB2B2B2"/>
      </right>
      <top style="thin">
        <color rgb="FFB2B2B2"/>
      </top>
      <bottom style="thin">
        <color rgb="FFB2B2B2"/>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rgb="FFB2B2B2"/>
      </bottom>
      <diagonal/>
    </border>
    <border>
      <left style="thin">
        <color indexed="64"/>
      </left>
      <right/>
      <top style="thin">
        <color indexed="64"/>
      </top>
      <bottom style="thin">
        <color rgb="FFB2B2B2"/>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B2B2B2"/>
      </left>
      <right style="medium">
        <color indexed="64"/>
      </right>
      <top style="thin">
        <color indexed="64"/>
      </top>
      <bottom style="thin">
        <color rgb="FFB2B2B2"/>
      </bottom>
      <diagonal/>
    </border>
    <border>
      <left style="thin">
        <color rgb="FFB2B2B2"/>
      </left>
      <right style="medium">
        <color indexed="64"/>
      </right>
      <top/>
      <bottom style="thin">
        <color rgb="FFB2B2B2"/>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
      <left/>
      <right/>
      <top/>
      <bottom style="thin">
        <color rgb="FFB2B2B2"/>
      </bottom>
      <diagonal/>
    </border>
    <border>
      <left/>
      <right style="medium">
        <color indexed="64"/>
      </right>
      <top style="thin">
        <color indexed="64"/>
      </top>
      <bottom style="thin">
        <color rgb="FFB2B2B2"/>
      </bottom>
      <diagonal/>
    </border>
    <border>
      <left style="thin">
        <color rgb="FFB2B2B2"/>
      </left>
      <right style="medium">
        <color indexed="64"/>
      </right>
      <top style="thin">
        <color rgb="FFB2B2B2"/>
      </top>
      <bottom style="thin">
        <color rgb="FFB2B2B2"/>
      </bottom>
      <diagonal/>
    </border>
    <border>
      <left style="thin">
        <color rgb="FFB2B2B2"/>
      </left>
      <right style="medium">
        <color indexed="64"/>
      </right>
      <top style="thin">
        <color rgb="FFB2B2B2"/>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rgb="FFB2B2B2"/>
      </left>
      <right/>
      <top style="thin">
        <color rgb="FFB2B2B2"/>
      </top>
      <bottom style="thin">
        <color rgb="FFB2B2B2"/>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rgb="FFB2B2B2"/>
      </left>
      <right style="thin">
        <color rgb="FFB2B2B2"/>
      </right>
      <top style="thin">
        <color rgb="FFB2B2B2"/>
      </top>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B2B2B2"/>
      </right>
      <top/>
      <bottom/>
      <diagonal/>
    </border>
    <border>
      <left style="thin">
        <color indexed="64"/>
      </left>
      <right style="thin">
        <color rgb="FFB2B2B2"/>
      </right>
      <top style="thin">
        <color indexed="64"/>
      </top>
      <bottom style="thin">
        <color indexed="64"/>
      </bottom>
      <diagonal/>
    </border>
    <border>
      <left/>
      <right style="thin">
        <color rgb="FFB2B2B2"/>
      </right>
      <top style="thin">
        <color indexed="64"/>
      </top>
      <bottom style="thin">
        <color indexed="64"/>
      </bottom>
      <diagonal/>
    </border>
    <border>
      <left style="thin">
        <color rgb="FFB2B2B2"/>
      </left>
      <right style="medium">
        <color indexed="64"/>
      </right>
      <top style="thin">
        <color indexed="64"/>
      </top>
      <bottom style="thin">
        <color indexed="64"/>
      </bottom>
      <diagonal/>
    </border>
    <border>
      <left style="thin">
        <color rgb="FFB2B2B2"/>
      </left>
      <right style="medium">
        <color indexed="64"/>
      </right>
      <top/>
      <bottom/>
      <diagonal/>
    </border>
    <border>
      <left/>
      <right style="thin">
        <color rgb="FFB2B2B2"/>
      </right>
      <top style="medium">
        <color indexed="64"/>
      </top>
      <bottom style="medium">
        <color indexed="64"/>
      </bottom>
      <diagonal/>
    </border>
    <border>
      <left style="thin">
        <color rgb="FFB2B2B2"/>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B2B2B2"/>
      </right>
      <top/>
      <bottom style="thin">
        <color rgb="FFB2B2B2"/>
      </bottom>
      <diagonal/>
    </border>
    <border>
      <left style="medium">
        <color indexed="64"/>
      </left>
      <right style="thin">
        <color rgb="FFB2B2B2"/>
      </right>
      <top/>
      <bottom/>
      <diagonal/>
    </border>
    <border>
      <left/>
      <right style="medium">
        <color indexed="64"/>
      </right>
      <top/>
      <bottom style="thin">
        <color rgb="FFB2B2B2"/>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6" borderId="11" applyNumberFormat="0" applyFont="0" applyAlignment="0" applyProtection="0"/>
    <xf numFmtId="0" fontId="1" fillId="0" borderId="0"/>
    <xf numFmtId="0" fontId="24" fillId="0" borderId="0"/>
    <xf numFmtId="0" fontId="34" fillId="0" borderId="0" applyNumberFormat="0" applyFill="0" applyBorder="0" applyAlignment="0" applyProtection="0"/>
  </cellStyleXfs>
  <cellXfs count="465">
    <xf numFmtId="0" fontId="0" fillId="0" borderId="0" xfId="0"/>
    <xf numFmtId="0" fontId="3" fillId="0" borderId="0" xfId="0" applyFont="1"/>
    <xf numFmtId="0" fontId="4" fillId="5" borderId="8" xfId="0" applyFont="1" applyFill="1" applyBorder="1" applyAlignment="1">
      <alignment vertical="center" wrapText="1"/>
    </xf>
    <xf numFmtId="0" fontId="4" fillId="2" borderId="9" xfId="0" applyFont="1" applyFill="1" applyBorder="1" applyAlignment="1">
      <alignment vertical="center" wrapText="1"/>
    </xf>
    <xf numFmtId="0" fontId="2" fillId="0" borderId="0" xfId="0" applyFont="1" applyAlignment="1">
      <alignment vertical="center"/>
    </xf>
    <xf numFmtId="0" fontId="6" fillId="0" borderId="0" xfId="0" applyFont="1"/>
    <xf numFmtId="164" fontId="8" fillId="7" borderId="12" xfId="1" applyNumberFormat="1" applyFont="1" applyFill="1" applyBorder="1" applyAlignment="1" applyProtection="1"/>
    <xf numFmtId="9" fontId="8" fillId="7" borderId="12" xfId="2" applyFont="1" applyFill="1" applyBorder="1" applyAlignment="1" applyProtection="1">
      <alignment horizontal="center"/>
    </xf>
    <xf numFmtId="164" fontId="6" fillId="6" borderId="13" xfId="3" applyNumberFormat="1" applyFont="1" applyBorder="1" applyAlignment="1" applyProtection="1">
      <protection locked="0"/>
    </xf>
    <xf numFmtId="164" fontId="6" fillId="6" borderId="15" xfId="3" applyNumberFormat="1" applyFont="1" applyBorder="1" applyAlignment="1" applyProtection="1">
      <protection locked="0"/>
    </xf>
    <xf numFmtId="9" fontId="6" fillId="7" borderId="1" xfId="2" applyFont="1" applyFill="1" applyBorder="1" applyAlignment="1" applyProtection="1">
      <alignment horizontal="center"/>
    </xf>
    <xf numFmtId="164" fontId="6" fillId="7" borderId="1" xfId="1" applyNumberFormat="1" applyFont="1" applyFill="1" applyBorder="1" applyAlignment="1" applyProtection="1"/>
    <xf numFmtId="164" fontId="8" fillId="7" borderId="1" xfId="1" applyNumberFormat="1" applyFont="1" applyFill="1" applyBorder="1" applyAlignment="1" applyProtection="1"/>
    <xf numFmtId="164" fontId="8" fillId="7" borderId="2" xfId="1" applyNumberFormat="1" applyFont="1" applyFill="1" applyBorder="1" applyAlignment="1" applyProtection="1"/>
    <xf numFmtId="9" fontId="8" fillId="7" borderId="1" xfId="2" applyFont="1" applyFill="1" applyBorder="1" applyAlignment="1" applyProtection="1">
      <alignment horizontal="center"/>
    </xf>
    <xf numFmtId="164" fontId="6" fillId="6" borderId="16" xfId="3" applyNumberFormat="1" applyFont="1" applyBorder="1" applyAlignment="1" applyProtection="1">
      <protection locked="0"/>
    </xf>
    <xf numFmtId="0" fontId="8" fillId="0" borderId="0" xfId="0" applyFont="1"/>
    <xf numFmtId="164" fontId="8" fillId="7" borderId="7" xfId="1" applyNumberFormat="1" applyFont="1" applyFill="1" applyBorder="1" applyAlignment="1" applyProtection="1"/>
    <xf numFmtId="164" fontId="8" fillId="7" borderId="18" xfId="1" applyNumberFormat="1" applyFont="1" applyFill="1" applyBorder="1" applyAlignment="1" applyProtection="1"/>
    <xf numFmtId="9" fontId="8" fillId="7" borderId="7" xfId="2" applyFont="1" applyFill="1" applyBorder="1" applyAlignment="1" applyProtection="1">
      <alignment horizontal="center"/>
    </xf>
    <xf numFmtId="164" fontId="6" fillId="7" borderId="6" xfId="1" applyNumberFormat="1" applyFont="1" applyFill="1" applyBorder="1" applyAlignment="1" applyProtection="1"/>
    <xf numFmtId="164" fontId="6" fillId="6" borderId="30" xfId="3" applyNumberFormat="1" applyFont="1" applyBorder="1" applyAlignment="1" applyProtection="1">
      <protection locked="0"/>
    </xf>
    <xf numFmtId="164" fontId="10" fillId="6" borderId="15" xfId="3" applyNumberFormat="1" applyFont="1" applyBorder="1" applyAlignment="1" applyProtection="1">
      <protection locked="0"/>
    </xf>
    <xf numFmtId="164" fontId="8" fillId="7" borderId="28" xfId="1" applyNumberFormat="1" applyFont="1" applyFill="1" applyBorder="1" applyAlignment="1" applyProtection="1"/>
    <xf numFmtId="164" fontId="6" fillId="6" borderId="38" xfId="3" applyNumberFormat="1" applyFont="1" applyBorder="1" applyAlignment="1" applyProtection="1">
      <protection locked="0"/>
    </xf>
    <xf numFmtId="164" fontId="8" fillId="7" borderId="41" xfId="1" applyNumberFormat="1" applyFont="1" applyFill="1" applyBorder="1" applyAlignment="1" applyProtection="1"/>
    <xf numFmtId="164" fontId="8" fillId="7" borderId="43" xfId="1" applyNumberFormat="1" applyFont="1" applyFill="1" applyBorder="1" applyAlignment="1" applyProtection="1"/>
    <xf numFmtId="164" fontId="6" fillId="7" borderId="49" xfId="1" applyNumberFormat="1" applyFont="1" applyFill="1" applyBorder="1" applyAlignment="1" applyProtection="1"/>
    <xf numFmtId="164" fontId="8" fillId="7" borderId="5" xfId="1" applyNumberFormat="1" applyFont="1" applyFill="1" applyBorder="1" applyAlignment="1" applyProtection="1"/>
    <xf numFmtId="164" fontId="6" fillId="6" borderId="50" xfId="3" applyNumberFormat="1" applyFont="1" applyBorder="1" applyAlignment="1" applyProtection="1">
      <protection locked="0"/>
    </xf>
    <xf numFmtId="164" fontId="6" fillId="7" borderId="14" xfId="3" applyNumberFormat="1" applyFont="1" applyFill="1" applyBorder="1" applyAlignment="1" applyProtection="1"/>
    <xf numFmtId="164" fontId="6" fillId="7" borderId="30" xfId="3" applyNumberFormat="1" applyFont="1" applyFill="1" applyBorder="1" applyAlignment="1" applyProtection="1"/>
    <xf numFmtId="0" fontId="14" fillId="0" borderId="0" xfId="0" applyFont="1"/>
    <xf numFmtId="0" fontId="0" fillId="0" borderId="0" xfId="0" applyAlignment="1">
      <alignment horizontal="center"/>
    </xf>
    <xf numFmtId="0" fontId="6" fillId="7" borderId="4" xfId="3" applyFont="1" applyFill="1" applyBorder="1" applyAlignment="1" applyProtection="1">
      <alignment horizontal="left"/>
    </xf>
    <xf numFmtId="0" fontId="9" fillId="7" borderId="32" xfId="3" applyFont="1" applyFill="1" applyBorder="1" applyAlignment="1" applyProtection="1">
      <alignment horizontal="left" vertical="center"/>
    </xf>
    <xf numFmtId="0" fontId="9" fillId="7" borderId="51" xfId="3" applyFont="1" applyFill="1" applyBorder="1" applyAlignment="1" applyProtection="1">
      <alignment horizontal="left" vertical="center"/>
    </xf>
    <xf numFmtId="0" fontId="21" fillId="0" borderId="0" xfId="0" applyFont="1"/>
    <xf numFmtId="0" fontId="22" fillId="0" borderId="0" xfId="0" applyFont="1"/>
    <xf numFmtId="0" fontId="6" fillId="0" borderId="0" xfId="0" applyFont="1" applyAlignment="1">
      <alignment horizontal="center"/>
    </xf>
    <xf numFmtId="164" fontId="8" fillId="7" borderId="60" xfId="1" applyNumberFormat="1" applyFont="1" applyFill="1" applyBorder="1" applyAlignment="1" applyProtection="1"/>
    <xf numFmtId="9" fontId="8" fillId="7" borderId="1" xfId="2" applyFont="1" applyFill="1" applyBorder="1" applyAlignment="1" applyProtection="1"/>
    <xf numFmtId="9" fontId="6" fillId="7" borderId="1" xfId="2" applyFont="1" applyFill="1" applyBorder="1" applyAlignment="1" applyProtection="1"/>
    <xf numFmtId="9" fontId="8" fillId="7" borderId="7" xfId="2" applyFont="1" applyFill="1" applyBorder="1" applyAlignment="1" applyProtection="1"/>
    <xf numFmtId="9" fontId="8" fillId="7" borderId="12" xfId="2" applyFont="1" applyFill="1" applyBorder="1" applyAlignment="1" applyProtection="1"/>
    <xf numFmtId="164" fontId="8" fillId="7" borderId="26" xfId="1" applyNumberFormat="1" applyFont="1" applyFill="1" applyBorder="1" applyAlignment="1" applyProtection="1"/>
    <xf numFmtId="164" fontId="8" fillId="7" borderId="15" xfId="3" applyNumberFormat="1" applyFont="1" applyFill="1" applyBorder="1" applyAlignment="1" applyProtection="1"/>
    <xf numFmtId="164" fontId="10" fillId="6" borderId="14" xfId="3" applyNumberFormat="1" applyFont="1" applyBorder="1" applyAlignment="1" applyProtection="1">
      <protection locked="0"/>
    </xf>
    <xf numFmtId="164" fontId="10" fillId="6" borderId="30" xfId="3" applyNumberFormat="1" applyFont="1" applyBorder="1" applyAlignment="1" applyProtection="1">
      <protection locked="0"/>
    </xf>
    <xf numFmtId="164" fontId="10" fillId="6" borderId="29" xfId="3" applyNumberFormat="1" applyFont="1" applyBorder="1" applyAlignment="1" applyProtection="1">
      <protection locked="0"/>
    </xf>
    <xf numFmtId="164" fontId="10" fillId="6" borderId="38" xfId="3" applyNumberFormat="1" applyFont="1" applyBorder="1" applyAlignment="1" applyProtection="1">
      <protection locked="0"/>
    </xf>
    <xf numFmtId="164" fontId="10" fillId="6" borderId="53" xfId="3" applyNumberFormat="1" applyFont="1" applyBorder="1" applyAlignment="1" applyProtection="1">
      <protection locked="0"/>
    </xf>
    <xf numFmtId="164" fontId="10" fillId="6" borderId="39" xfId="3" applyNumberFormat="1" applyFont="1" applyBorder="1" applyAlignment="1" applyProtection="1">
      <protection locked="0"/>
    </xf>
    <xf numFmtId="164" fontId="10" fillId="7" borderId="53" xfId="3" applyNumberFormat="1" applyFont="1" applyFill="1" applyBorder="1" applyAlignment="1" applyProtection="1"/>
    <xf numFmtId="164" fontId="10" fillId="7" borderId="39" xfId="3" applyNumberFormat="1" applyFont="1" applyFill="1" applyBorder="1" applyAlignment="1" applyProtection="1"/>
    <xf numFmtId="164" fontId="6" fillId="7" borderId="62" xfId="1" applyNumberFormat="1" applyFont="1" applyFill="1" applyBorder="1" applyAlignment="1" applyProtection="1"/>
    <xf numFmtId="0" fontId="9" fillId="7" borderId="19" xfId="3" applyFont="1" applyFill="1" applyBorder="1" applyAlignment="1" applyProtection="1"/>
    <xf numFmtId="0" fontId="18" fillId="7" borderId="32" xfId="3" applyFont="1" applyFill="1" applyBorder="1" applyAlignment="1" applyProtection="1">
      <alignment horizontal="left" vertical="center" wrapText="1" readingOrder="1"/>
    </xf>
    <xf numFmtId="0" fontId="18" fillId="7" borderId="32" xfId="3" applyFont="1" applyFill="1" applyBorder="1" applyAlignment="1" applyProtection="1">
      <alignment vertical="center" wrapText="1"/>
    </xf>
    <xf numFmtId="0" fontId="18" fillId="7" borderId="51" xfId="3" applyFont="1" applyFill="1" applyBorder="1" applyAlignment="1" applyProtection="1">
      <alignment vertical="center" wrapText="1"/>
    </xf>
    <xf numFmtId="164" fontId="10" fillId="7" borderId="38" xfId="3" applyNumberFormat="1" applyFont="1" applyFill="1" applyBorder="1" applyAlignment="1" applyProtection="1"/>
    <xf numFmtId="167" fontId="6" fillId="6" borderId="1" xfId="3" applyNumberFormat="1" applyFont="1" applyBorder="1" applyAlignment="1" applyProtection="1">
      <alignment horizontal="center" vertical="center"/>
      <protection locked="0"/>
    </xf>
    <xf numFmtId="165" fontId="10" fillId="6" borderId="15" xfId="2" applyNumberFormat="1" applyFont="1" applyFill="1" applyBorder="1" applyAlignment="1" applyProtection="1">
      <alignment horizontal="center"/>
      <protection locked="0"/>
    </xf>
    <xf numFmtId="164" fontId="10" fillId="6" borderId="15" xfId="3" applyNumberFormat="1" applyFont="1" applyBorder="1" applyAlignment="1" applyProtection="1">
      <alignment horizontal="left"/>
      <protection locked="0"/>
    </xf>
    <xf numFmtId="14" fontId="10" fillId="6" borderId="15" xfId="3" applyNumberFormat="1" applyFont="1" applyBorder="1" applyAlignment="1" applyProtection="1">
      <alignment horizontal="left"/>
      <protection locked="0"/>
    </xf>
    <xf numFmtId="14" fontId="10" fillId="6" borderId="15" xfId="3" applyNumberFormat="1" applyFont="1" applyBorder="1" applyAlignment="1" applyProtection="1">
      <alignment horizontal="center"/>
      <protection locked="0"/>
    </xf>
    <xf numFmtId="164" fontId="10" fillId="6" borderId="36" xfId="3" applyNumberFormat="1" applyFont="1" applyBorder="1" applyAlignment="1" applyProtection="1">
      <protection locked="0"/>
    </xf>
    <xf numFmtId="2" fontId="10" fillId="7" borderId="12" xfId="3" applyNumberFormat="1" applyFont="1" applyFill="1" applyBorder="1" applyAlignment="1" applyProtection="1"/>
    <xf numFmtId="164" fontId="10" fillId="6" borderId="66" xfId="3" applyNumberFormat="1" applyFont="1" applyBorder="1" applyAlignment="1" applyProtection="1">
      <protection locked="0"/>
    </xf>
    <xf numFmtId="164" fontId="10" fillId="6" borderId="0" xfId="3" applyNumberFormat="1" applyFont="1" applyBorder="1" applyAlignment="1" applyProtection="1">
      <protection locked="0"/>
    </xf>
    <xf numFmtId="164" fontId="10" fillId="6" borderId="67" xfId="3" applyNumberFormat="1" applyFont="1" applyBorder="1" applyAlignment="1" applyProtection="1">
      <protection locked="0"/>
    </xf>
    <xf numFmtId="164" fontId="10" fillId="6" borderId="68" xfId="3" applyNumberFormat="1" applyFont="1" applyBorder="1" applyAlignment="1" applyProtection="1">
      <protection locked="0"/>
    </xf>
    <xf numFmtId="164" fontId="10" fillId="6" borderId="3" xfId="3" applyNumberFormat="1" applyFont="1" applyBorder="1" applyAlignment="1" applyProtection="1">
      <protection locked="0"/>
    </xf>
    <xf numFmtId="164" fontId="10" fillId="6" borderId="69" xfId="3" applyNumberFormat="1" applyFont="1" applyBorder="1" applyAlignment="1" applyProtection="1">
      <protection locked="0"/>
    </xf>
    <xf numFmtId="165" fontId="10" fillId="6" borderId="66" xfId="2" applyNumberFormat="1" applyFont="1" applyFill="1" applyBorder="1" applyAlignment="1" applyProtection="1">
      <alignment horizontal="center"/>
      <protection locked="0"/>
    </xf>
    <xf numFmtId="164" fontId="10" fillId="6" borderId="66" xfId="3" applyNumberFormat="1" applyFont="1" applyBorder="1" applyAlignment="1" applyProtection="1">
      <alignment horizontal="left"/>
      <protection locked="0"/>
    </xf>
    <xf numFmtId="14" fontId="10" fillId="6" borderId="66" xfId="3" applyNumberFormat="1" applyFont="1" applyBorder="1" applyAlignment="1" applyProtection="1">
      <alignment horizontal="left"/>
      <protection locked="0"/>
    </xf>
    <xf numFmtId="14" fontId="10" fillId="6" borderId="66" xfId="3" applyNumberFormat="1" applyFont="1" applyBorder="1" applyAlignment="1" applyProtection="1">
      <alignment horizontal="center"/>
      <protection locked="0"/>
    </xf>
    <xf numFmtId="164" fontId="10" fillId="6" borderId="70" xfId="3" applyNumberFormat="1" applyFont="1" applyBorder="1" applyAlignment="1" applyProtection="1">
      <protection locked="0"/>
    </xf>
    <xf numFmtId="164" fontId="8" fillId="7" borderId="71" xfId="3" applyNumberFormat="1" applyFont="1" applyFill="1" applyBorder="1" applyAlignment="1" applyProtection="1"/>
    <xf numFmtId="164" fontId="7" fillId="7" borderId="72" xfId="3" applyNumberFormat="1" applyFont="1" applyFill="1" applyBorder="1" applyAlignment="1" applyProtection="1"/>
    <xf numFmtId="164" fontId="8" fillId="7" borderId="59" xfId="3" applyNumberFormat="1" applyFont="1" applyFill="1" applyBorder="1" applyAlignment="1" applyProtection="1"/>
    <xf numFmtId="164" fontId="8" fillId="7" borderId="73" xfId="3" applyNumberFormat="1" applyFont="1" applyFill="1" applyBorder="1" applyAlignment="1" applyProtection="1"/>
    <xf numFmtId="14" fontId="10" fillId="6" borderId="1" xfId="3" applyNumberFormat="1" applyFont="1" applyBorder="1" applyAlignment="1" applyProtection="1">
      <alignment horizontal="center"/>
      <protection locked="0"/>
    </xf>
    <xf numFmtId="164" fontId="10" fillId="6" borderId="1" xfId="3" applyNumberFormat="1" applyFont="1" applyBorder="1" applyAlignment="1" applyProtection="1">
      <alignment horizontal="right"/>
      <protection locked="0"/>
    </xf>
    <xf numFmtId="164" fontId="10" fillId="6" borderId="1" xfId="3" applyNumberFormat="1" applyFont="1" applyBorder="1" applyAlignment="1" applyProtection="1">
      <protection locked="0"/>
    </xf>
    <xf numFmtId="3" fontId="6" fillId="7" borderId="1" xfId="3" applyNumberFormat="1" applyFont="1" applyFill="1" applyBorder="1" applyAlignment="1" applyProtection="1"/>
    <xf numFmtId="3" fontId="6" fillId="7" borderId="28" xfId="3" applyNumberFormat="1" applyFont="1" applyFill="1" applyBorder="1" applyAlignment="1" applyProtection="1"/>
    <xf numFmtId="0" fontId="16" fillId="7" borderId="27" xfId="0" applyFont="1" applyFill="1" applyBorder="1" applyAlignment="1">
      <alignment vertical="center" wrapText="1"/>
    </xf>
    <xf numFmtId="0" fontId="16" fillId="7" borderId="1" xfId="0" applyFont="1" applyFill="1" applyBorder="1" applyAlignment="1">
      <alignment horizontal="center" vertical="center" wrapText="1"/>
    </xf>
    <xf numFmtId="0" fontId="16" fillId="7" borderId="28" xfId="0" applyFont="1" applyFill="1" applyBorder="1" applyAlignment="1">
      <alignment horizontal="center" vertical="center"/>
    </xf>
    <xf numFmtId="0" fontId="16" fillId="0" borderId="27" xfId="0" applyFont="1" applyBorder="1" applyAlignment="1">
      <alignment vertical="center" wrapText="1"/>
    </xf>
    <xf numFmtId="0" fontId="17" fillId="0" borderId="1" xfId="0" applyFont="1" applyBorder="1" applyAlignment="1">
      <alignment horizontal="center" vertical="center" wrapText="1"/>
    </xf>
    <xf numFmtId="0" fontId="17" fillId="0" borderId="28" xfId="0" applyFont="1" applyBorder="1" applyAlignment="1">
      <alignment horizontal="left" vertical="center" wrapText="1"/>
    </xf>
    <xf numFmtId="0" fontId="17" fillId="0" borderId="28" xfId="0" applyFont="1" applyBorder="1" applyAlignment="1">
      <alignment vertical="center" wrapText="1"/>
    </xf>
    <xf numFmtId="0" fontId="10" fillId="7" borderId="27" xfId="0" applyFont="1" applyFill="1" applyBorder="1" applyAlignment="1">
      <alignment horizontal="left"/>
    </xf>
    <xf numFmtId="0" fontId="6" fillId="7" borderId="27" xfId="0" applyFont="1" applyFill="1" applyBorder="1" applyAlignment="1">
      <alignment horizontal="left" vertical="center" wrapText="1"/>
    </xf>
    <xf numFmtId="0" fontId="13" fillId="7" borderId="27" xfId="0" applyFont="1" applyFill="1" applyBorder="1" applyAlignment="1">
      <alignment vertical="center" wrapText="1"/>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28" xfId="0" applyFont="1" applyFill="1" applyBorder="1" applyAlignment="1">
      <alignment horizontal="center" vertical="center" wrapText="1"/>
    </xf>
    <xf numFmtId="0" fontId="6" fillId="7" borderId="27" xfId="4" applyFont="1" applyFill="1" applyBorder="1" applyAlignment="1">
      <alignment horizontal="left" wrapText="1"/>
    </xf>
    <xf numFmtId="0" fontId="8" fillId="7" borderId="27" xfId="4" applyFont="1" applyFill="1" applyBorder="1" applyAlignment="1">
      <alignment horizontal="left" wrapText="1"/>
    </xf>
    <xf numFmtId="0" fontId="8" fillId="7" borderId="63" xfId="4" applyFont="1" applyFill="1" applyBorder="1" applyAlignment="1">
      <alignment horizontal="left" wrapText="1"/>
    </xf>
    <xf numFmtId="0" fontId="0" fillId="7" borderId="44" xfId="0" applyFill="1" applyBorder="1"/>
    <xf numFmtId="0" fontId="0" fillId="7" borderId="0" xfId="0" applyFill="1"/>
    <xf numFmtId="0" fontId="23" fillId="7" borderId="45" xfId="0" applyFont="1" applyFill="1" applyBorder="1"/>
    <xf numFmtId="0" fontId="27" fillId="7" borderId="44" xfId="0" applyFont="1" applyFill="1" applyBorder="1" applyAlignment="1">
      <alignment wrapText="1"/>
    </xf>
    <xf numFmtId="0" fontId="8" fillId="7" borderId="0" xfId="0" applyFont="1" applyFill="1" applyAlignment="1">
      <alignment horizontal="center" vertical="center" wrapText="1"/>
    </xf>
    <xf numFmtId="0" fontId="8" fillId="7" borderId="45" xfId="0" applyFont="1" applyFill="1" applyBorder="1" applyAlignment="1">
      <alignment horizontal="center" vertical="center" wrapText="1"/>
    </xf>
    <xf numFmtId="0" fontId="8" fillId="7" borderId="44" xfId="4" applyFont="1" applyFill="1" applyBorder="1" applyAlignment="1">
      <alignment vertical="center" wrapText="1"/>
    </xf>
    <xf numFmtId="0" fontId="8" fillId="7" borderId="0" xfId="4" applyFont="1" applyFill="1" applyAlignment="1">
      <alignment vertical="center" wrapText="1"/>
    </xf>
    <xf numFmtId="14" fontId="8" fillId="7" borderId="1" xfId="4" applyNumberFormat="1" applyFont="1" applyFill="1" applyBorder="1" applyAlignment="1">
      <alignment horizontal="center" vertical="center" wrapText="1"/>
    </xf>
    <xf numFmtId="0" fontId="0" fillId="7" borderId="47" xfId="0" applyFill="1" applyBorder="1"/>
    <xf numFmtId="0" fontId="0" fillId="7" borderId="64" xfId="0" applyFill="1" applyBorder="1"/>
    <xf numFmtId="164" fontId="0" fillId="7" borderId="64" xfId="0" applyNumberFormat="1" applyFill="1" applyBorder="1"/>
    <xf numFmtId="3" fontId="0" fillId="7" borderId="64" xfId="0" applyNumberFormat="1" applyFill="1" applyBorder="1"/>
    <xf numFmtId="3" fontId="0" fillId="7" borderId="65" xfId="0" applyNumberFormat="1" applyFill="1" applyBorder="1"/>
    <xf numFmtId="0" fontId="20" fillId="8" borderId="1" xfId="0" applyFont="1" applyFill="1" applyBorder="1" applyAlignment="1" applyProtection="1">
      <alignment horizontal="center" vertical="center" wrapText="1"/>
      <protection locked="0"/>
    </xf>
    <xf numFmtId="164" fontId="10" fillId="6" borderId="74" xfId="3" applyNumberFormat="1" applyFont="1" applyBorder="1" applyAlignment="1" applyProtection="1">
      <alignment horizontal="left"/>
      <protection locked="0"/>
    </xf>
    <xf numFmtId="164" fontId="10" fillId="6" borderId="75" xfId="3" applyNumberFormat="1" applyFont="1" applyBorder="1" applyAlignment="1" applyProtection="1">
      <alignment horizontal="left"/>
      <protection locked="0"/>
    </xf>
    <xf numFmtId="164" fontId="6" fillId="6" borderId="11" xfId="3" applyNumberFormat="1" applyFont="1" applyAlignment="1" applyProtection="1">
      <protection locked="0"/>
    </xf>
    <xf numFmtId="164" fontId="6" fillId="6" borderId="76" xfId="3" applyNumberFormat="1" applyFont="1" applyBorder="1" applyAlignment="1" applyProtection="1">
      <protection locked="0"/>
    </xf>
    <xf numFmtId="164" fontId="8" fillId="7" borderId="76" xfId="3" applyNumberFormat="1" applyFont="1" applyFill="1" applyBorder="1" applyAlignment="1" applyProtection="1"/>
    <xf numFmtId="0" fontId="10" fillId="7" borderId="27" xfId="0" applyFont="1" applyFill="1" applyBorder="1"/>
    <xf numFmtId="0" fontId="8" fillId="7" borderId="27" xfId="4" applyFont="1" applyFill="1" applyBorder="1" applyAlignment="1">
      <alignment wrapText="1"/>
    </xf>
    <xf numFmtId="0" fontId="8" fillId="7" borderId="2" xfId="4" applyFont="1" applyFill="1" applyBorder="1" applyAlignment="1">
      <alignment horizontal="center" wrapText="1"/>
    </xf>
    <xf numFmtId="0" fontId="8" fillId="7" borderId="1" xfId="4" applyFont="1" applyFill="1" applyBorder="1" applyAlignment="1">
      <alignment horizontal="center" wrapText="1"/>
    </xf>
    <xf numFmtId="0" fontId="8" fillId="7" borderId="5" xfId="4" applyFont="1" applyFill="1" applyBorder="1" applyAlignment="1">
      <alignment horizontal="center" wrapText="1"/>
    </xf>
    <xf numFmtId="0" fontId="13" fillId="7" borderId="28" xfId="4" applyFont="1" applyFill="1" applyBorder="1" applyAlignment="1">
      <alignment horizontal="center" wrapText="1"/>
    </xf>
    <xf numFmtId="0" fontId="8" fillId="7" borderId="25" xfId="4" applyFont="1" applyFill="1" applyBorder="1" applyAlignment="1">
      <alignment horizontal="left" wrapText="1"/>
    </xf>
    <xf numFmtId="0" fontId="8" fillId="7" borderId="1" xfId="4" quotePrefix="1" applyFont="1" applyFill="1" applyBorder="1" applyAlignment="1">
      <alignment horizontal="center" wrapText="1"/>
    </xf>
    <xf numFmtId="0" fontId="10" fillId="7" borderId="27" xfId="4" applyFont="1" applyFill="1" applyBorder="1" applyAlignment="1">
      <alignment horizontal="left" wrapText="1"/>
    </xf>
    <xf numFmtId="0" fontId="10" fillId="7" borderId="1" xfId="5" quotePrefix="1" applyFont="1" applyFill="1" applyBorder="1" applyAlignment="1">
      <alignment horizontal="center" vertical="center" wrapText="1"/>
    </xf>
    <xf numFmtId="0" fontId="10" fillId="7" borderId="2" xfId="4" applyFont="1" applyFill="1" applyBorder="1" applyAlignment="1">
      <alignment horizontal="center" wrapText="1"/>
    </xf>
    <xf numFmtId="0" fontId="10" fillId="7" borderId="3" xfId="4" applyFont="1" applyFill="1" applyBorder="1" applyAlignment="1">
      <alignment horizontal="center" wrapText="1"/>
    </xf>
    <xf numFmtId="0" fontId="6" fillId="7" borderId="1" xfId="4" applyFont="1" applyFill="1" applyBorder="1" applyAlignment="1">
      <alignment horizontal="center" wrapText="1"/>
    </xf>
    <xf numFmtId="0" fontId="10" fillId="7" borderId="1" xfId="4" applyFont="1" applyFill="1" applyBorder="1" applyAlignment="1">
      <alignment horizontal="center" wrapText="1"/>
    </xf>
    <xf numFmtId="0" fontId="8" fillId="7" borderId="40" xfId="4" applyFont="1" applyFill="1" applyBorder="1" applyAlignment="1">
      <alignment horizontal="left" wrapText="1"/>
    </xf>
    <xf numFmtId="0" fontId="8" fillId="7" borderId="32" xfId="4" applyFont="1" applyFill="1" applyBorder="1" applyAlignment="1">
      <alignment horizontal="center" wrapText="1"/>
    </xf>
    <xf numFmtId="0" fontId="8" fillId="7" borderId="42" xfId="4" applyFont="1" applyFill="1" applyBorder="1" applyAlignment="1">
      <alignment horizontal="left" wrapText="1"/>
    </xf>
    <xf numFmtId="0" fontId="8" fillId="7" borderId="59" xfId="4" applyFont="1" applyFill="1" applyBorder="1" applyAlignment="1">
      <alignment horizontal="center" wrapText="1"/>
    </xf>
    <xf numFmtId="0" fontId="8" fillId="7" borderId="3" xfId="4" applyFont="1" applyFill="1" applyBorder="1" applyAlignment="1">
      <alignment horizontal="center" wrapText="1"/>
    </xf>
    <xf numFmtId="0" fontId="6" fillId="7" borderId="25" xfId="4" applyFont="1" applyFill="1" applyBorder="1" applyAlignment="1">
      <alignment horizontal="left" wrapText="1"/>
    </xf>
    <xf numFmtId="0" fontId="6" fillId="7" borderId="3" xfId="4" applyFont="1" applyFill="1" applyBorder="1" applyAlignment="1">
      <alignment horizontal="center" wrapText="1"/>
    </xf>
    <xf numFmtId="0" fontId="6" fillId="7" borderId="3" xfId="4" applyFont="1" applyFill="1" applyBorder="1" applyAlignment="1">
      <alignment horizontal="left" wrapText="1"/>
    </xf>
    <xf numFmtId="0" fontId="7" fillId="7" borderId="44" xfId="0" applyFont="1" applyFill="1" applyBorder="1"/>
    <xf numFmtId="0" fontId="7" fillId="7" borderId="0" xfId="0" applyFont="1" applyFill="1" applyAlignment="1">
      <alignment horizontal="center"/>
    </xf>
    <xf numFmtId="164" fontId="7" fillId="7" borderId="0" xfId="0" applyNumberFormat="1" applyFont="1" applyFill="1"/>
    <xf numFmtId="0" fontId="6" fillId="7" borderId="0" xfId="0" applyFont="1" applyFill="1"/>
    <xf numFmtId="164" fontId="7" fillId="7" borderId="45" xfId="0" applyNumberFormat="1" applyFont="1" applyFill="1" applyBorder="1"/>
    <xf numFmtId="0" fontId="18" fillId="7" borderId="0" xfId="0" applyFont="1" applyFill="1" applyAlignment="1">
      <alignment wrapText="1"/>
    </xf>
    <xf numFmtId="0" fontId="18" fillId="7" borderId="45" xfId="0" applyFont="1" applyFill="1" applyBorder="1" applyAlignment="1">
      <alignment wrapText="1"/>
    </xf>
    <xf numFmtId="0" fontId="10" fillId="7" borderId="25" xfId="0" applyFont="1" applyFill="1" applyBorder="1" applyAlignment="1">
      <alignment vertical="center" wrapText="1"/>
    </xf>
    <xf numFmtId="0" fontId="10" fillId="7" borderId="32" xfId="0" applyFont="1" applyFill="1" applyBorder="1" applyAlignment="1">
      <alignment horizontal="center" wrapText="1"/>
    </xf>
    <xf numFmtId="0" fontId="8" fillId="7" borderId="6" xfId="4" applyFont="1" applyFill="1" applyBorder="1" applyAlignment="1">
      <alignment horizontal="center" wrapText="1"/>
    </xf>
    <xf numFmtId="164" fontId="8" fillId="7" borderId="1" xfId="4" applyNumberFormat="1" applyFont="1" applyFill="1" applyBorder="1" applyAlignment="1">
      <alignment horizontal="right" wrapText="1"/>
    </xf>
    <xf numFmtId="164" fontId="6" fillId="7" borderId="1" xfId="4" applyNumberFormat="1" applyFont="1" applyFill="1" applyBorder="1" applyAlignment="1">
      <alignment horizontal="right" wrapText="1"/>
    </xf>
    <xf numFmtId="164" fontId="8" fillId="7" borderId="7" xfId="4" applyNumberFormat="1" applyFont="1" applyFill="1" applyBorder="1" applyAlignment="1">
      <alignment horizontal="right" wrapText="1"/>
    </xf>
    <xf numFmtId="164" fontId="8" fillId="7" borderId="12" xfId="4" applyNumberFormat="1" applyFont="1" applyFill="1" applyBorder="1" applyAlignment="1">
      <alignment horizontal="right" wrapText="1"/>
    </xf>
    <xf numFmtId="0" fontId="8" fillId="7" borderId="44" xfId="4" applyFont="1" applyFill="1" applyBorder="1" applyAlignment="1">
      <alignment horizontal="left" wrapText="1"/>
    </xf>
    <xf numFmtId="0" fontId="8" fillId="7" borderId="0" xfId="4" applyFont="1" applyFill="1" applyAlignment="1">
      <alignment horizontal="center" wrapText="1"/>
    </xf>
    <xf numFmtId="0" fontId="8" fillId="7" borderId="0" xfId="4" applyFont="1" applyFill="1" applyAlignment="1">
      <alignment horizontal="left" wrapText="1"/>
    </xf>
    <xf numFmtId="0" fontId="7" fillId="7" borderId="0" xfId="4" applyFont="1" applyFill="1" applyAlignment="1">
      <alignment vertical="center" wrapText="1"/>
    </xf>
    <xf numFmtId="0" fontId="7" fillId="7" borderId="45" xfId="4" applyFont="1" applyFill="1" applyBorder="1" applyAlignment="1">
      <alignment vertical="center" wrapText="1"/>
    </xf>
    <xf numFmtId="0" fontId="9" fillId="7" borderId="58" xfId="4" applyFont="1" applyFill="1" applyBorder="1" applyAlignment="1">
      <alignment wrapText="1"/>
    </xf>
    <xf numFmtId="0" fontId="9" fillId="7" borderId="47" xfId="4" applyFont="1" applyFill="1" applyBorder="1" applyAlignment="1">
      <alignment horizontal="center" wrapText="1"/>
    </xf>
    <xf numFmtId="0" fontId="9" fillId="7" borderId="47" xfId="4" applyFont="1" applyFill="1" applyBorder="1" applyAlignment="1">
      <alignment wrapText="1"/>
    </xf>
    <xf numFmtId="0" fontId="25" fillId="7" borderId="47" xfId="4" applyFont="1" applyFill="1" applyBorder="1" applyAlignment="1">
      <alignment vertical="center" wrapText="1"/>
    </xf>
    <xf numFmtId="0" fontId="7" fillId="7" borderId="47" xfId="4" applyFont="1" applyFill="1" applyBorder="1" applyAlignment="1">
      <alignment horizontal="center" wrapText="1"/>
    </xf>
    <xf numFmtId="0" fontId="7" fillId="7" borderId="48" xfId="4" applyFont="1" applyFill="1" applyBorder="1" applyAlignment="1">
      <alignment horizontal="center" wrapText="1"/>
    </xf>
    <xf numFmtId="164" fontId="10" fillId="6" borderId="11" xfId="3" applyNumberFormat="1" applyFont="1" applyAlignment="1" applyProtection="1">
      <protection locked="0"/>
    </xf>
    <xf numFmtId="164" fontId="10" fillId="7" borderId="11" xfId="3" applyNumberFormat="1" applyFont="1" applyFill="1" applyAlignment="1" applyProtection="1"/>
    <xf numFmtId="164" fontId="7" fillId="7" borderId="0" xfId="3" applyNumberFormat="1" applyFont="1" applyFill="1" applyBorder="1" applyAlignment="1" applyProtection="1"/>
    <xf numFmtId="0" fontId="8" fillId="7" borderId="57" xfId="4" applyFont="1" applyFill="1" applyBorder="1" applyAlignment="1">
      <alignment wrapText="1"/>
    </xf>
    <xf numFmtId="0" fontId="8" fillId="7" borderId="4" xfId="4" applyFont="1" applyFill="1" applyBorder="1" applyAlignment="1">
      <alignment wrapText="1"/>
    </xf>
    <xf numFmtId="0" fontId="7" fillId="7" borderId="4" xfId="4" applyFont="1" applyFill="1" applyBorder="1" applyAlignment="1">
      <alignment horizontal="left" wrapText="1"/>
    </xf>
    <xf numFmtId="0" fontId="7" fillId="7" borderId="54" xfId="4" applyFont="1" applyFill="1" applyBorder="1" applyAlignment="1">
      <alignment horizontal="left" wrapText="1"/>
    </xf>
    <xf numFmtId="0" fontId="8" fillId="7" borderId="0" xfId="4" applyFont="1" applyFill="1" applyAlignment="1">
      <alignment wrapText="1"/>
    </xf>
    <xf numFmtId="0" fontId="7" fillId="7" borderId="0" xfId="4" applyFont="1" applyFill="1" applyAlignment="1">
      <alignment horizontal="left" wrapText="1"/>
    </xf>
    <xf numFmtId="0" fontId="8" fillId="7" borderId="44" xfId="4" applyFont="1" applyFill="1" applyBorder="1" applyAlignment="1">
      <alignment wrapText="1"/>
    </xf>
    <xf numFmtId="0" fontId="13" fillId="7" borderId="1" xfId="4" applyFont="1" applyFill="1" applyBorder="1" applyAlignment="1">
      <alignment horizontal="center" wrapText="1"/>
    </xf>
    <xf numFmtId="164" fontId="8" fillId="7" borderId="4" xfId="4" applyNumberFormat="1" applyFont="1" applyFill="1" applyBorder="1" applyAlignment="1">
      <alignment horizontal="center" vertical="center" wrapText="1"/>
    </xf>
    <xf numFmtId="0" fontId="27" fillId="7" borderId="0" xfId="0" applyFont="1" applyFill="1" applyAlignment="1">
      <alignment horizontal="left" vertical="center" wrapText="1"/>
    </xf>
    <xf numFmtId="164" fontId="10" fillId="6" borderId="1" xfId="3" applyNumberFormat="1" applyFont="1" applyBorder="1" applyAlignment="1" applyProtection="1">
      <alignment horizontal="center"/>
      <protection locked="0"/>
    </xf>
    <xf numFmtId="168" fontId="10" fillId="6" borderId="1" xfId="3" applyNumberFormat="1" applyFont="1" applyBorder="1" applyAlignment="1" applyProtection="1">
      <alignment horizontal="center"/>
      <protection locked="0"/>
    </xf>
    <xf numFmtId="0" fontId="23" fillId="7" borderId="0" xfId="0" applyFont="1" applyFill="1"/>
    <xf numFmtId="0" fontId="23" fillId="7" borderId="47" xfId="0" applyFont="1" applyFill="1" applyBorder="1"/>
    <xf numFmtId="0" fontId="0" fillId="7" borderId="1" xfId="0" applyFill="1" applyBorder="1"/>
    <xf numFmtId="164" fontId="0" fillId="7" borderId="1" xfId="0" applyNumberFormat="1" applyFill="1" applyBorder="1"/>
    <xf numFmtId="3" fontId="0" fillId="7" borderId="1" xfId="0" applyNumberFormat="1" applyFill="1" applyBorder="1"/>
    <xf numFmtId="164" fontId="10" fillId="6" borderId="1" xfId="3" applyNumberFormat="1" applyFont="1" applyBorder="1" applyAlignment="1" applyProtection="1">
      <alignment horizontal="left"/>
      <protection locked="0"/>
    </xf>
    <xf numFmtId="0" fontId="8" fillId="7" borderId="27" xfId="0" applyFont="1" applyFill="1" applyBorder="1"/>
    <xf numFmtId="0" fontId="8" fillId="7" borderId="1" xfId="0" applyFont="1" applyFill="1" applyBorder="1" applyAlignment="1">
      <alignment horizontal="center"/>
    </xf>
    <xf numFmtId="0" fontId="8" fillId="7" borderId="28" xfId="0" applyFont="1" applyFill="1" applyBorder="1" applyAlignment="1">
      <alignment horizontal="center"/>
    </xf>
    <xf numFmtId="0" fontId="10" fillId="7" borderId="52" xfId="4" applyFont="1" applyFill="1" applyBorder="1" applyAlignment="1">
      <alignment horizontal="left" wrapText="1"/>
    </xf>
    <xf numFmtId="0" fontId="6" fillId="7" borderId="61" xfId="4" applyFont="1" applyFill="1" applyBorder="1" applyAlignment="1">
      <alignment horizontal="left" wrapText="1"/>
    </xf>
    <xf numFmtId="0" fontId="6" fillId="7" borderId="46" xfId="4" applyFont="1" applyFill="1" applyBorder="1" applyAlignment="1">
      <alignment horizontal="left" wrapText="1"/>
    </xf>
    <xf numFmtId="0" fontId="10" fillId="7" borderId="52" xfId="0" applyFont="1" applyFill="1" applyBorder="1" applyAlignment="1">
      <alignment vertical="center" wrapText="1"/>
    </xf>
    <xf numFmtId="0" fontId="10" fillId="7" borderId="63" xfId="0" applyFont="1" applyFill="1" applyBorder="1" applyAlignment="1">
      <alignment vertical="center" wrapText="1"/>
    </xf>
    <xf numFmtId="0" fontId="10" fillId="7" borderId="46" xfId="0" applyFont="1" applyFill="1" applyBorder="1" applyAlignment="1">
      <alignment horizontal="left" vertical="center" wrapText="1"/>
    </xf>
    <xf numFmtId="0" fontId="10" fillId="7" borderId="31" xfId="0" applyFont="1" applyFill="1" applyBorder="1" applyAlignment="1">
      <alignment horizontal="left" vertical="center" wrapText="1"/>
    </xf>
    <xf numFmtId="0" fontId="29" fillId="7" borderId="27" xfId="4" applyFont="1" applyFill="1" applyBorder="1" applyAlignment="1">
      <alignment horizontal="left" wrapText="1"/>
    </xf>
    <xf numFmtId="0" fontId="0" fillId="0" borderId="0" xfId="0" applyAlignment="1">
      <alignment vertical="center"/>
    </xf>
    <xf numFmtId="0" fontId="31" fillId="0" borderId="0" xfId="0" applyFont="1" applyAlignment="1">
      <alignment vertical="center"/>
    </xf>
    <xf numFmtId="0" fontId="30" fillId="0" borderId="0" xfId="0" applyFont="1" applyAlignment="1">
      <alignment vertical="center"/>
    </xf>
    <xf numFmtId="9" fontId="6" fillId="3" borderId="7" xfId="2" applyFont="1" applyFill="1" applyBorder="1" applyAlignment="1">
      <alignment wrapText="1"/>
    </xf>
    <xf numFmtId="164" fontId="6" fillId="3" borderId="19" xfId="3" applyNumberFormat="1" applyFont="1" applyFill="1" applyBorder="1" applyAlignment="1" applyProtection="1">
      <alignment horizontal="left" vertical="center" wrapText="1"/>
      <protection locked="0"/>
    </xf>
    <xf numFmtId="9" fontId="6" fillId="3" borderId="19" xfId="2" applyFont="1" applyFill="1" applyBorder="1" applyAlignment="1">
      <alignment vertical="center" wrapText="1"/>
    </xf>
    <xf numFmtId="164" fontId="6" fillId="3" borderId="7" xfId="3" applyNumberFormat="1" applyFont="1" applyFill="1" applyBorder="1" applyAlignment="1" applyProtection="1">
      <alignment vertical="center" wrapText="1"/>
      <protection locked="0"/>
    </xf>
    <xf numFmtId="164" fontId="6" fillId="3" borderId="1" xfId="3" applyNumberFormat="1" applyFont="1" applyFill="1" applyBorder="1" applyAlignment="1" applyProtection="1">
      <alignment horizontal="left" vertical="center" wrapText="1"/>
      <protection locked="0"/>
    </xf>
    <xf numFmtId="167" fontId="6" fillId="3" borderId="1" xfId="3" applyNumberFormat="1" applyFont="1" applyFill="1" applyBorder="1" applyAlignment="1" applyProtection="1">
      <alignment horizontal="left" vertical="center" wrapText="1"/>
      <protection locked="0"/>
    </xf>
    <xf numFmtId="164" fontId="6" fillId="9" borderId="0" xfId="3" applyNumberFormat="1" applyFont="1" applyFill="1" applyBorder="1" applyAlignment="1" applyProtection="1">
      <alignment vertical="center" wrapText="1"/>
      <protection locked="0"/>
    </xf>
    <xf numFmtId="3" fontId="6" fillId="6" borderId="1" xfId="3" applyNumberFormat="1" applyFont="1" applyBorder="1" applyAlignment="1" applyProtection="1">
      <alignment horizontal="right" vertical="center" wrapText="1"/>
      <protection locked="0"/>
    </xf>
    <xf numFmtId="164" fontId="6" fillId="6" borderId="1" xfId="3" applyNumberFormat="1" applyFont="1" applyBorder="1" applyAlignment="1" applyProtection="1">
      <alignment horizontal="left" vertical="top" wrapText="1"/>
      <protection locked="0"/>
    </xf>
    <xf numFmtId="164" fontId="6" fillId="3" borderId="35" xfId="3" applyNumberFormat="1" applyFont="1" applyFill="1" applyBorder="1" applyAlignment="1" applyProtection="1">
      <alignment horizontal="left" vertical="center" wrapText="1"/>
      <protection locked="0"/>
    </xf>
    <xf numFmtId="0" fontId="37" fillId="0" borderId="0" xfId="0" applyFont="1" applyAlignment="1" applyProtection="1">
      <alignment wrapText="1"/>
      <protection hidden="1"/>
    </xf>
    <xf numFmtId="0" fontId="38" fillId="0" borderId="0" xfId="0" applyFont="1" applyProtection="1">
      <protection hidden="1"/>
    </xf>
    <xf numFmtId="0" fontId="38" fillId="0" borderId="0" xfId="0" applyFont="1" applyAlignment="1" applyProtection="1">
      <alignment horizontal="right"/>
      <protection hidden="1"/>
    </xf>
    <xf numFmtId="0" fontId="39" fillId="0" borderId="0" xfId="6" applyFont="1" applyBorder="1" applyAlignment="1" applyProtection="1">
      <alignment wrapText="1"/>
      <protection hidden="1"/>
    </xf>
    <xf numFmtId="170" fontId="38" fillId="0" borderId="0" xfId="2" applyNumberFormat="1" applyFont="1" applyFill="1" applyBorder="1" applyProtection="1">
      <protection hidden="1"/>
    </xf>
    <xf numFmtId="14" fontId="0" fillId="0" borderId="0" xfId="0" applyNumberFormat="1"/>
    <xf numFmtId="0" fontId="37" fillId="0" borderId="0" xfId="0" applyFont="1"/>
    <xf numFmtId="0" fontId="39" fillId="0" borderId="0" xfId="6" applyFont="1" applyAlignment="1" applyProtection="1">
      <alignment wrapText="1"/>
      <protection hidden="1"/>
    </xf>
    <xf numFmtId="0" fontId="35" fillId="0" borderId="0" xfId="0" applyFont="1" applyAlignment="1" applyProtection="1">
      <alignment horizontal="right" vertical="center"/>
      <protection hidden="1"/>
    </xf>
    <xf numFmtId="170" fontId="35" fillId="0" borderId="0" xfId="0" applyNumberFormat="1" applyFont="1" applyAlignment="1" applyProtection="1">
      <alignment vertical="center"/>
      <protection hidden="1"/>
    </xf>
    <xf numFmtId="170" fontId="40" fillId="0" borderId="0" xfId="0" applyNumberFormat="1" applyFont="1" applyAlignment="1" applyProtection="1">
      <alignment vertical="center"/>
      <protection hidden="1"/>
    </xf>
    <xf numFmtId="170" fontId="35" fillId="0" borderId="0" xfId="0" applyNumberFormat="1" applyFont="1" applyAlignment="1" applyProtection="1">
      <alignment horizontal="right" vertical="center"/>
      <protection hidden="1"/>
    </xf>
    <xf numFmtId="0" fontId="37" fillId="0" borderId="0" xfId="0" applyFont="1" applyAlignment="1" applyProtection="1">
      <alignment vertical="center" wrapText="1"/>
      <protection hidden="1"/>
    </xf>
    <xf numFmtId="0" fontId="38" fillId="0" borderId="82" xfId="0" applyFont="1" applyBorder="1" applyAlignment="1" applyProtection="1">
      <alignment horizontal="center" vertical="center" wrapText="1"/>
      <protection hidden="1"/>
    </xf>
    <xf numFmtId="0" fontId="35" fillId="0" borderId="0" xfId="0" applyFont="1" applyAlignment="1" applyProtection="1">
      <alignment horizontal="left" vertical="center" wrapText="1"/>
      <protection hidden="1"/>
    </xf>
    <xf numFmtId="170" fontId="25" fillId="0" borderId="0" xfId="0" applyNumberFormat="1" applyFont="1" applyAlignment="1" applyProtection="1">
      <alignment vertical="center"/>
      <protection hidden="1"/>
    </xf>
    <xf numFmtId="0" fontId="35" fillId="0" borderId="0" xfId="0" applyFont="1" applyAlignment="1" applyProtection="1">
      <alignment horizontal="right"/>
      <protection hidden="1"/>
    </xf>
    <xf numFmtId="0" fontId="18" fillId="0" borderId="0" xfId="0" applyFont="1" applyProtection="1">
      <protection hidden="1"/>
    </xf>
    <xf numFmtId="0" fontId="38" fillId="0" borderId="0" xfId="0" applyFont="1" applyAlignment="1" applyProtection="1">
      <alignment horizontal="center"/>
      <protection hidden="1"/>
    </xf>
    <xf numFmtId="170" fontId="38" fillId="0" borderId="0" xfId="0" applyNumberFormat="1" applyFont="1" applyAlignment="1" applyProtection="1">
      <alignment horizontal="right" vertical="center"/>
      <protection hidden="1"/>
    </xf>
    <xf numFmtId="0" fontId="37" fillId="0" borderId="0" xfId="0" applyFont="1" applyProtection="1">
      <protection hidden="1"/>
    </xf>
    <xf numFmtId="0" fontId="42" fillId="0" borderId="0" xfId="0" applyFont="1" applyProtection="1">
      <protection hidden="1"/>
    </xf>
    <xf numFmtId="0" fontId="37" fillId="0" borderId="0" xfId="0" applyFont="1" applyAlignment="1" applyProtection="1">
      <alignment horizontal="center" vertical="center" wrapText="1"/>
      <protection hidden="1"/>
    </xf>
    <xf numFmtId="14" fontId="41" fillId="0" borderId="0" xfId="0" applyNumberFormat="1" applyFont="1" applyProtection="1">
      <protection hidden="1"/>
    </xf>
    <xf numFmtId="170" fontId="41" fillId="0" borderId="0" xfId="0" applyNumberFormat="1" applyFont="1" applyProtection="1">
      <protection hidden="1"/>
    </xf>
    <xf numFmtId="0" fontId="43" fillId="0" borderId="0" xfId="0" applyFont="1" applyProtection="1">
      <protection hidden="1"/>
    </xf>
    <xf numFmtId="9" fontId="42" fillId="0" borderId="0" xfId="2" applyFont="1" applyProtection="1">
      <protection hidden="1"/>
    </xf>
    <xf numFmtId="170" fontId="42" fillId="0" borderId="0" xfId="0" applyNumberFormat="1" applyFont="1" applyProtection="1">
      <protection hidden="1"/>
    </xf>
    <xf numFmtId="169" fontId="42" fillId="0" borderId="0" xfId="0" applyNumberFormat="1" applyFont="1" applyProtection="1">
      <protection hidden="1"/>
    </xf>
    <xf numFmtId="165" fontId="42" fillId="0" borderId="0" xfId="2" applyNumberFormat="1" applyFont="1" applyProtection="1">
      <protection hidden="1"/>
    </xf>
    <xf numFmtId="10" fontId="42" fillId="0" borderId="0" xfId="0" applyNumberFormat="1" applyFont="1" applyProtection="1">
      <protection hidden="1"/>
    </xf>
    <xf numFmtId="10" fontId="42" fillId="0" borderId="0" xfId="2" applyNumberFormat="1" applyFont="1" applyProtection="1">
      <protection hidden="1"/>
    </xf>
    <xf numFmtId="0" fontId="42" fillId="0" borderId="0" xfId="0" applyFont="1" applyAlignment="1" applyProtection="1">
      <alignment wrapText="1"/>
      <protection hidden="1"/>
    </xf>
    <xf numFmtId="0" fontId="42" fillId="0" borderId="0" xfId="0" applyFont="1" applyAlignment="1" applyProtection="1">
      <alignment horizontal="right"/>
      <protection hidden="1"/>
    </xf>
    <xf numFmtId="0" fontId="16" fillId="0" borderId="85" xfId="0" applyFont="1" applyBorder="1" applyAlignment="1">
      <alignment vertical="center" wrapText="1"/>
    </xf>
    <xf numFmtId="0" fontId="17" fillId="0" borderId="86" xfId="0" applyFont="1" applyBorder="1" applyAlignment="1">
      <alignment horizontal="center" vertical="center" wrapText="1"/>
    </xf>
    <xf numFmtId="0" fontId="17" fillId="0" borderId="87" xfId="0" applyFont="1" applyBorder="1" applyAlignment="1">
      <alignment vertical="center" wrapText="1"/>
    </xf>
    <xf numFmtId="164" fontId="6" fillId="3" borderId="1" xfId="3" applyNumberFormat="1" applyFont="1" applyFill="1" applyBorder="1" applyAlignment="1" applyProtection="1">
      <alignment horizontal="right" vertical="center" wrapText="1"/>
      <protection locked="0"/>
    </xf>
    <xf numFmtId="0" fontId="25" fillId="0" borderId="0" xfId="0" applyFont="1" applyAlignment="1" applyProtection="1">
      <alignment wrapText="1"/>
      <protection hidden="1"/>
    </xf>
    <xf numFmtId="170" fontId="25" fillId="0" borderId="0" xfId="2" applyNumberFormat="1" applyFont="1" applyFill="1" applyBorder="1" applyAlignment="1" applyProtection="1">
      <alignment wrapText="1"/>
      <protection hidden="1"/>
    </xf>
    <xf numFmtId="9" fontId="6" fillId="3" borderId="1" xfId="2" applyFont="1" applyFill="1" applyBorder="1"/>
    <xf numFmtId="164" fontId="8" fillId="6" borderId="1" xfId="3" applyNumberFormat="1" applyFont="1" applyBorder="1" applyAlignment="1" applyProtection="1">
      <alignment horizontal="center" vertical="center" wrapText="1"/>
      <protection locked="0"/>
    </xf>
    <xf numFmtId="164" fontId="6" fillId="6" borderId="1" xfId="3" applyNumberFormat="1" applyFont="1" applyBorder="1" applyAlignment="1" applyProtection="1">
      <alignment horizontal="right" vertical="center" wrapText="1"/>
      <protection locked="0"/>
    </xf>
    <xf numFmtId="4" fontId="6" fillId="3" borderId="19" xfId="2" applyNumberFormat="1" applyFont="1" applyFill="1" applyBorder="1" applyAlignment="1">
      <alignment vertical="center" wrapText="1"/>
    </xf>
    <xf numFmtId="4" fontId="6" fillId="6" borderId="1" xfId="1" applyNumberFormat="1" applyFont="1" applyFill="1" applyBorder="1" applyAlignment="1" applyProtection="1">
      <alignment horizontal="right" vertical="center" wrapText="1"/>
      <protection locked="0"/>
    </xf>
    <xf numFmtId="4" fontId="6" fillId="6" borderId="1" xfId="3" applyNumberFormat="1" applyFont="1" applyBorder="1" applyAlignment="1" applyProtection="1">
      <alignment horizontal="right" vertical="center" wrapText="1"/>
      <protection locked="0"/>
    </xf>
    <xf numFmtId="4" fontId="0" fillId="0" borderId="0" xfId="0" applyNumberFormat="1"/>
    <xf numFmtId="14" fontId="38" fillId="12" borderId="78" xfId="0" applyNumberFormat="1" applyFont="1" applyFill="1" applyBorder="1" applyProtection="1">
      <protection locked="0" hidden="1"/>
    </xf>
    <xf numFmtId="0" fontId="38" fillId="12" borderId="78" xfId="0" applyFont="1" applyFill="1" applyBorder="1" applyProtection="1">
      <protection locked="0" hidden="1"/>
    </xf>
    <xf numFmtId="170" fontId="38" fillId="12" borderId="84" xfId="2" applyNumberFormat="1" applyFont="1" applyFill="1" applyBorder="1" applyProtection="1">
      <protection locked="0" hidden="1"/>
    </xf>
    <xf numFmtId="0" fontId="38" fillId="12" borderId="83" xfId="0" applyFont="1" applyFill="1" applyBorder="1" applyAlignment="1" applyProtection="1">
      <alignment wrapText="1"/>
      <protection locked="0" hidden="1"/>
    </xf>
    <xf numFmtId="169" fontId="38" fillId="11" borderId="78" xfId="0" applyNumberFormat="1" applyFont="1" applyFill="1" applyBorder="1" applyProtection="1">
      <protection hidden="1"/>
    </xf>
    <xf numFmtId="165" fontId="38" fillId="11" borderId="83" xfId="2" applyNumberFormat="1" applyFont="1" applyFill="1" applyBorder="1" applyProtection="1">
      <protection hidden="1"/>
    </xf>
    <xf numFmtId="10" fontId="38" fillId="11" borderId="78" xfId="2" applyNumberFormat="1" applyFont="1" applyFill="1" applyBorder="1" applyProtection="1">
      <protection hidden="1"/>
    </xf>
    <xf numFmtId="9" fontId="38" fillId="11" borderId="78" xfId="2" applyFont="1" applyFill="1" applyBorder="1" applyAlignment="1" applyProtection="1">
      <alignment horizontal="right"/>
      <protection hidden="1"/>
    </xf>
    <xf numFmtId="170" fontId="38" fillId="12" borderId="78" xfId="2" applyNumberFormat="1" applyFont="1" applyFill="1" applyBorder="1" applyProtection="1">
      <protection locked="0" hidden="1"/>
    </xf>
    <xf numFmtId="170" fontId="38" fillId="12" borderId="78" xfId="0" applyNumberFormat="1" applyFont="1" applyFill="1" applyBorder="1" applyProtection="1">
      <protection locked="0" hidden="1"/>
    </xf>
    <xf numFmtId="170" fontId="38" fillId="11" borderId="78" xfId="2" applyNumberFormat="1" applyFont="1" applyFill="1" applyBorder="1" applyProtection="1">
      <protection hidden="1"/>
    </xf>
    <xf numFmtId="170" fontId="38" fillId="11" borderId="78" xfId="0" applyNumberFormat="1" applyFont="1" applyFill="1" applyBorder="1" applyProtection="1">
      <protection hidden="1"/>
    </xf>
    <xf numFmtId="169" fontId="37" fillId="11" borderId="78" xfId="0" applyNumberFormat="1" applyFont="1" applyFill="1" applyBorder="1" applyAlignment="1" applyProtection="1">
      <alignment wrapText="1"/>
      <protection hidden="1"/>
    </xf>
    <xf numFmtId="170" fontId="35" fillId="11" borderId="78" xfId="0" applyNumberFormat="1" applyFont="1" applyFill="1" applyBorder="1" applyAlignment="1" applyProtection="1">
      <alignment vertical="center"/>
      <protection hidden="1"/>
    </xf>
    <xf numFmtId="170" fontId="35" fillId="11" borderId="84" xfId="0" applyNumberFormat="1" applyFont="1" applyFill="1" applyBorder="1" applyAlignment="1" applyProtection="1">
      <alignment vertical="center"/>
      <protection hidden="1"/>
    </xf>
    <xf numFmtId="169" fontId="35" fillId="11" borderId="78" xfId="0" applyNumberFormat="1" applyFont="1" applyFill="1" applyBorder="1" applyProtection="1">
      <protection hidden="1"/>
    </xf>
    <xf numFmtId="0" fontId="49" fillId="0" borderId="0" xfId="0" applyFont="1" applyAlignment="1" applyProtection="1">
      <alignment horizontal="right"/>
      <protection hidden="1"/>
    </xf>
    <xf numFmtId="0" fontId="0" fillId="9" borderId="0" xfId="0" applyFill="1"/>
    <xf numFmtId="166" fontId="13" fillId="6" borderId="1" xfId="3" applyNumberFormat="1" applyFont="1" applyBorder="1" applyAlignment="1" applyProtection="1">
      <alignment horizontal="center" vertical="center"/>
      <protection locked="0"/>
    </xf>
    <xf numFmtId="166" fontId="8" fillId="7" borderId="1" xfId="0" applyNumberFormat="1" applyFont="1" applyFill="1" applyBorder="1" applyAlignment="1">
      <alignment horizontal="center"/>
    </xf>
    <xf numFmtId="167" fontId="8" fillId="7" borderId="1" xfId="3" applyNumberFormat="1" applyFont="1" applyFill="1" applyBorder="1" applyAlignment="1" applyProtection="1">
      <alignment horizontal="center" vertical="center"/>
    </xf>
    <xf numFmtId="0" fontId="11" fillId="4" borderId="55"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56" xfId="0" applyFont="1" applyFill="1" applyBorder="1" applyAlignment="1">
      <alignment horizontal="center" vertical="center" wrapText="1"/>
    </xf>
    <xf numFmtId="0" fontId="16" fillId="7" borderId="46" xfId="0" applyFont="1" applyFill="1" applyBorder="1" applyAlignment="1">
      <alignment horizontal="left" vertical="center" wrapText="1"/>
    </xf>
    <xf numFmtId="0" fontId="16" fillId="7" borderId="6" xfId="0" applyFont="1" applyFill="1" applyBorder="1" applyAlignment="1">
      <alignment horizontal="left" vertical="center"/>
    </xf>
    <xf numFmtId="0" fontId="16" fillId="7" borderId="49" xfId="0" applyFont="1" applyFill="1" applyBorder="1" applyAlignment="1">
      <alignment horizontal="left" vertical="center"/>
    </xf>
    <xf numFmtId="0" fontId="51" fillId="4" borderId="55" xfId="0" applyFont="1" applyFill="1" applyBorder="1" applyAlignment="1">
      <alignment horizontal="left" vertical="center"/>
    </xf>
    <xf numFmtId="0" fontId="52" fillId="4" borderId="33" xfId="0" applyFont="1" applyFill="1" applyBorder="1" applyAlignment="1">
      <alignment horizontal="left" vertical="center"/>
    </xf>
    <xf numFmtId="0" fontId="53" fillId="0" borderId="33" xfId="0" applyFont="1" applyBorder="1" applyAlignment="1">
      <alignment horizontal="left"/>
    </xf>
    <xf numFmtId="0" fontId="53" fillId="0" borderId="56" xfId="0" applyFont="1" applyBorder="1" applyAlignment="1">
      <alignment horizontal="left"/>
    </xf>
    <xf numFmtId="0" fontId="15" fillId="3" borderId="1" xfId="0" applyFont="1" applyFill="1" applyBorder="1" applyAlignment="1">
      <alignment horizontal="left" vertical="center" wrapText="1"/>
    </xf>
    <xf numFmtId="164" fontId="6" fillId="6" borderId="1" xfId="3" applyNumberFormat="1" applyFont="1" applyBorder="1" applyAlignment="1" applyProtection="1">
      <alignment horizontal="left" vertical="center" wrapText="1"/>
      <protection locked="0"/>
    </xf>
    <xf numFmtId="0" fontId="13" fillId="3" borderId="1" xfId="0" applyFont="1" applyFill="1" applyBorder="1" applyAlignment="1">
      <alignment horizontal="left" vertical="center" wrapText="1"/>
    </xf>
    <xf numFmtId="0" fontId="0" fillId="0" borderId="1" xfId="0" applyBorder="1" applyAlignment="1">
      <alignment horizontal="left" vertical="center" wrapText="1"/>
    </xf>
    <xf numFmtId="0" fontId="15" fillId="3" borderId="1" xfId="0" applyFont="1" applyFill="1" applyBorder="1" applyAlignment="1">
      <alignment horizontal="center" vertical="center" wrapText="1"/>
    </xf>
    <xf numFmtId="0" fontId="0" fillId="0" borderId="1" xfId="0" applyBorder="1" applyAlignment="1">
      <alignment horizontal="center" vertical="center" wrapText="1"/>
    </xf>
    <xf numFmtId="3" fontId="10" fillId="6" borderId="1" xfId="3" applyNumberFormat="1" applyFont="1" applyBorder="1" applyAlignment="1" applyProtection="1">
      <alignment horizontal="center" vertical="center" wrapText="1"/>
      <protection locked="0"/>
    </xf>
    <xf numFmtId="3" fontId="0" fillId="0" borderId="1" xfId="0" applyNumberFormat="1" applyBorder="1" applyAlignment="1">
      <alignment horizontal="center" vertical="center" wrapText="1"/>
    </xf>
    <xf numFmtId="4" fontId="10" fillId="6" borderId="1" xfId="3" applyNumberFormat="1" applyFont="1" applyBorder="1" applyAlignment="1" applyProtection="1">
      <alignment horizontal="center" vertical="center" wrapText="1"/>
      <protection locked="0"/>
    </xf>
    <xf numFmtId="4" fontId="0" fillId="0" borderId="1" xfId="0" applyNumberFormat="1" applyBorder="1" applyAlignment="1">
      <alignment horizontal="center" vertical="center" wrapText="1"/>
    </xf>
    <xf numFmtId="0" fontId="50" fillId="13" borderId="1" xfId="0" applyFont="1" applyFill="1" applyBorder="1" applyAlignment="1">
      <alignment horizontal="left" vertical="center" wrapText="1"/>
    </xf>
    <xf numFmtId="0" fontId="11" fillId="4" borderId="55" xfId="0" applyFont="1" applyFill="1" applyBorder="1" applyAlignment="1">
      <alignment horizontal="center" vertical="center"/>
    </xf>
    <xf numFmtId="0" fontId="11" fillId="4" borderId="33" xfId="0" applyFont="1" applyFill="1" applyBorder="1" applyAlignment="1">
      <alignment horizontal="center" vertical="center"/>
    </xf>
    <xf numFmtId="0" fontId="12" fillId="0" borderId="33" xfId="0" applyFont="1" applyBorder="1" applyAlignment="1">
      <alignment horizontal="center"/>
    </xf>
    <xf numFmtId="0" fontId="12" fillId="0" borderId="56" xfId="0" applyFont="1" applyBorder="1" applyAlignment="1">
      <alignment horizontal="center"/>
    </xf>
    <xf numFmtId="0" fontId="11" fillId="4" borderId="44" xfId="0" applyFont="1" applyFill="1" applyBorder="1" applyAlignment="1">
      <alignment horizontal="center" vertical="center" wrapText="1"/>
    </xf>
    <xf numFmtId="0" fontId="11" fillId="4" borderId="0" xfId="0" applyFont="1" applyFill="1" applyAlignment="1">
      <alignment horizontal="center" vertical="center" wrapText="1"/>
    </xf>
    <xf numFmtId="0" fontId="12" fillId="0" borderId="0" xfId="0" applyFont="1"/>
    <xf numFmtId="0" fontId="12" fillId="0" borderId="45" xfId="0" applyFont="1" applyBorder="1"/>
    <xf numFmtId="164" fontId="6" fillId="7" borderId="1" xfId="3" applyNumberFormat="1" applyFont="1" applyFill="1" applyBorder="1" applyAlignment="1" applyProtection="1">
      <alignment horizontal="center" vertical="center"/>
    </xf>
    <xf numFmtId="0" fontId="8" fillId="7" borderId="1" xfId="0" applyFont="1" applyFill="1" applyBorder="1" applyAlignment="1">
      <alignment horizontal="left"/>
    </xf>
    <xf numFmtId="0" fontId="6" fillId="7" borderId="19" xfId="0" applyFont="1" applyFill="1" applyBorder="1"/>
    <xf numFmtId="0" fontId="0" fillId="0" borderId="18" xfId="0" applyBorder="1"/>
    <xf numFmtId="0" fontId="0" fillId="0" borderId="34" xfId="0" applyBorder="1"/>
    <xf numFmtId="0" fontId="0" fillId="0" borderId="77" xfId="0" applyBorder="1"/>
    <xf numFmtId="0" fontId="0" fillId="0" borderId="22" xfId="0" applyBorder="1"/>
    <xf numFmtId="0" fontId="0" fillId="0" borderId="10" xfId="0" applyBorder="1"/>
    <xf numFmtId="0" fontId="26" fillId="3"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12" fillId="0" borderId="1" xfId="0" applyFont="1" applyBorder="1"/>
    <xf numFmtId="0" fontId="12" fillId="4" borderId="1" xfId="0" applyFont="1" applyFill="1" applyBorder="1"/>
    <xf numFmtId="164" fontId="6" fillId="9" borderId="0" xfId="3" applyNumberFormat="1" applyFont="1" applyFill="1" applyBorder="1" applyAlignment="1" applyProtection="1">
      <alignment horizontal="left" vertical="top" wrapText="1"/>
      <protection locked="0"/>
    </xf>
    <xf numFmtId="0" fontId="33" fillId="4" borderId="44" xfId="0" applyFont="1" applyFill="1" applyBorder="1" applyAlignment="1">
      <alignment horizontal="center" vertical="center" wrapText="1"/>
    </xf>
    <xf numFmtId="0" fontId="15" fillId="3" borderId="1" xfId="0" applyFont="1" applyFill="1" applyBorder="1" applyAlignment="1">
      <alignment horizontal="left" vertical="top" wrapText="1"/>
    </xf>
    <xf numFmtId="164" fontId="6" fillId="3" borderId="7" xfId="3" applyNumberFormat="1" applyFont="1" applyFill="1" applyBorder="1" applyAlignment="1" applyProtection="1">
      <alignment horizontal="left" vertical="center" wrapText="1"/>
      <protection locked="0"/>
    </xf>
    <xf numFmtId="164" fontId="6" fillId="3" borderId="6" xfId="3" applyNumberFormat="1" applyFont="1" applyFill="1" applyBorder="1" applyAlignment="1" applyProtection="1">
      <alignment horizontal="left" vertical="center" wrapText="1"/>
      <protection locked="0"/>
    </xf>
    <xf numFmtId="3" fontId="6" fillId="6" borderId="7" xfId="3" applyNumberFormat="1" applyFont="1" applyBorder="1" applyAlignment="1" applyProtection="1">
      <alignment horizontal="right" vertical="center" wrapText="1"/>
      <protection locked="0"/>
    </xf>
    <xf numFmtId="3" fontId="46" fillId="0" borderId="6" xfId="0" applyNumberFormat="1" applyFont="1" applyBorder="1" applyAlignment="1">
      <alignment horizontal="right" vertical="center" wrapText="1"/>
    </xf>
    <xf numFmtId="164" fontId="6" fillId="6" borderId="19" xfId="3" applyNumberFormat="1" applyFont="1" applyBorder="1" applyAlignment="1" applyProtection="1">
      <alignment horizontal="left" vertical="top" wrapText="1"/>
      <protection locked="0"/>
    </xf>
    <xf numFmtId="164" fontId="6" fillId="6" borderId="32" xfId="3" applyNumberFormat="1" applyFont="1" applyBorder="1" applyAlignment="1" applyProtection="1">
      <alignment horizontal="left" vertical="top" wrapText="1"/>
      <protection locked="0"/>
    </xf>
    <xf numFmtId="164" fontId="6" fillId="6" borderId="18" xfId="3" applyNumberFormat="1" applyFont="1" applyBorder="1" applyAlignment="1" applyProtection="1">
      <alignment horizontal="left" vertical="top" wrapText="1"/>
      <protection locked="0"/>
    </xf>
    <xf numFmtId="0" fontId="46" fillId="0" borderId="34" xfId="0" applyFont="1" applyBorder="1" applyAlignment="1">
      <alignment horizontal="left" vertical="top" wrapText="1"/>
    </xf>
    <xf numFmtId="0" fontId="46" fillId="0" borderId="0" xfId="0" applyFont="1" applyAlignment="1">
      <alignment horizontal="left" vertical="top" wrapText="1"/>
    </xf>
    <xf numFmtId="0" fontId="46" fillId="0" borderId="77" xfId="0" applyFont="1" applyBorder="1" applyAlignment="1">
      <alignment horizontal="left" vertical="top" wrapText="1"/>
    </xf>
    <xf numFmtId="0" fontId="46" fillId="0" borderId="22" xfId="0" applyFont="1" applyBorder="1" applyAlignment="1">
      <alignment horizontal="left" vertical="top" wrapText="1"/>
    </xf>
    <xf numFmtId="0" fontId="46" fillId="0" borderId="4" xfId="0" applyFont="1" applyBorder="1" applyAlignment="1">
      <alignment horizontal="left" vertical="top" wrapText="1"/>
    </xf>
    <xf numFmtId="0" fontId="46" fillId="0" borderId="10" xfId="0" applyFont="1" applyBorder="1" applyAlignment="1">
      <alignment horizontal="left" vertical="top" wrapText="1"/>
    </xf>
    <xf numFmtId="164" fontId="6" fillId="6" borderId="1" xfId="3" applyNumberFormat="1" applyFont="1" applyBorder="1" applyAlignment="1" applyProtection="1">
      <alignment horizontal="left" vertical="top" wrapText="1"/>
      <protection locked="0"/>
    </xf>
    <xf numFmtId="164" fontId="6" fillId="3" borderId="5" xfId="3" applyNumberFormat="1" applyFont="1" applyFill="1" applyBorder="1" applyAlignment="1" applyProtection="1">
      <alignment horizontal="left" vertical="center" wrapText="1"/>
      <protection locked="0"/>
    </xf>
    <xf numFmtId="164" fontId="6" fillId="3" borderId="3" xfId="3" applyNumberFormat="1" applyFont="1" applyFill="1" applyBorder="1" applyAlignment="1" applyProtection="1">
      <alignment horizontal="left" vertical="center" wrapText="1"/>
      <protection locked="0"/>
    </xf>
    <xf numFmtId="164" fontId="6" fillId="3" borderId="2" xfId="3" applyNumberFormat="1" applyFont="1" applyFill="1" applyBorder="1" applyAlignment="1" applyProtection="1">
      <alignment horizontal="left" vertical="center" wrapText="1"/>
      <protection locked="0"/>
    </xf>
    <xf numFmtId="0" fontId="46" fillId="0" borderId="1" xfId="0" applyFont="1" applyBorder="1" applyAlignment="1">
      <alignment horizontal="left" vertical="center" wrapText="1"/>
    </xf>
    <xf numFmtId="3" fontId="46" fillId="0" borderId="35" xfId="0" applyNumberFormat="1" applyFont="1" applyBorder="1" applyAlignment="1">
      <alignment horizontal="right" vertical="center" wrapText="1"/>
    </xf>
    <xf numFmtId="164" fontId="6" fillId="3" borderId="35" xfId="3" applyNumberFormat="1" applyFont="1" applyFill="1" applyBorder="1" applyAlignment="1" applyProtection="1">
      <alignment horizontal="left" vertical="center" wrapText="1"/>
      <protection locked="0"/>
    </xf>
    <xf numFmtId="0" fontId="46" fillId="0" borderId="35" xfId="0" applyFont="1" applyBorder="1" applyAlignment="1">
      <alignment horizontal="left" vertical="center" wrapText="1"/>
    </xf>
    <xf numFmtId="0" fontId="46" fillId="0" borderId="6" xfId="0" applyFont="1" applyBorder="1" applyAlignment="1">
      <alignment horizontal="left" vertical="center" wrapText="1"/>
    </xf>
    <xf numFmtId="164" fontId="6" fillId="3" borderId="19" xfId="3" applyNumberFormat="1" applyFont="1" applyFill="1" applyBorder="1" applyAlignment="1" applyProtection="1">
      <alignment horizontal="left" vertical="center" wrapText="1"/>
      <protection locked="0"/>
    </xf>
    <xf numFmtId="164" fontId="6" fillId="3" borderId="32" xfId="3" applyNumberFormat="1" applyFont="1" applyFill="1" applyBorder="1" applyAlignment="1" applyProtection="1">
      <alignment horizontal="left" vertical="center" wrapText="1"/>
      <protection locked="0"/>
    </xf>
    <xf numFmtId="164" fontId="6" fillId="3" borderId="18" xfId="3" applyNumberFormat="1" applyFont="1" applyFill="1" applyBorder="1" applyAlignment="1" applyProtection="1">
      <alignment horizontal="left" vertical="center" wrapText="1"/>
      <protection locked="0"/>
    </xf>
    <xf numFmtId="0" fontId="46" fillId="0" borderId="34" xfId="0" applyFont="1" applyBorder="1" applyAlignment="1">
      <alignment horizontal="left" vertical="center" wrapText="1"/>
    </xf>
    <xf numFmtId="0" fontId="46" fillId="0" borderId="0" xfId="0" applyFont="1" applyAlignment="1">
      <alignment horizontal="left" vertical="center" wrapText="1"/>
    </xf>
    <xf numFmtId="0" fontId="46" fillId="0" borderId="77" xfId="0" applyFont="1" applyBorder="1" applyAlignment="1">
      <alignment horizontal="left" vertical="center" wrapText="1"/>
    </xf>
    <xf numFmtId="0" fontId="46" fillId="0" borderId="22" xfId="0" applyFont="1" applyBorder="1" applyAlignment="1">
      <alignment horizontal="left" vertical="center" wrapText="1"/>
    </xf>
    <xf numFmtId="0" fontId="46" fillId="0" borderId="4" xfId="0" applyFont="1" applyBorder="1" applyAlignment="1">
      <alignment horizontal="left" vertical="center" wrapText="1"/>
    </xf>
    <xf numFmtId="0" fontId="46" fillId="0" borderId="10" xfId="0" applyFont="1" applyBorder="1" applyAlignment="1">
      <alignment horizontal="left" vertical="center" wrapText="1"/>
    </xf>
    <xf numFmtId="0" fontId="0" fillId="0" borderId="6" xfId="0" applyBorder="1" applyAlignment="1">
      <alignment horizontal="left" vertical="center" wrapText="1"/>
    </xf>
    <xf numFmtId="164" fontId="6" fillId="3" borderId="1" xfId="3" applyNumberFormat="1" applyFont="1" applyFill="1" applyBorder="1" applyAlignment="1" applyProtection="1">
      <alignment horizontal="left" vertical="center" wrapText="1"/>
      <protection locked="0"/>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11" fillId="4" borderId="23" xfId="4" applyFont="1" applyFill="1" applyBorder="1" applyAlignment="1">
      <alignment horizontal="center" vertical="center" wrapText="1"/>
    </xf>
    <xf numFmtId="0" fontId="11" fillId="4" borderId="17" xfId="4" applyFont="1" applyFill="1" applyBorder="1" applyAlignment="1">
      <alignment horizontal="center" vertical="center" wrapText="1"/>
    </xf>
    <xf numFmtId="0" fontId="11" fillId="4" borderId="24" xfId="4" applyFont="1" applyFill="1" applyBorder="1" applyAlignment="1">
      <alignment horizontal="center" vertical="center" wrapText="1"/>
    </xf>
    <xf numFmtId="0" fontId="13" fillId="7" borderId="25"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26" xfId="0" applyFont="1" applyFill="1" applyBorder="1" applyAlignment="1">
      <alignment horizontal="center" vertical="center" wrapText="1"/>
    </xf>
    <xf numFmtId="164" fontId="10" fillId="6" borderId="21" xfId="3" applyNumberFormat="1" applyFont="1" applyBorder="1" applyAlignment="1" applyProtection="1">
      <alignment horizontal="left" vertical="center" wrapText="1"/>
      <protection locked="0"/>
    </xf>
    <xf numFmtId="164" fontId="10" fillId="6" borderId="20" xfId="3" applyNumberFormat="1" applyFont="1" applyBorder="1" applyAlignment="1" applyProtection="1">
      <alignment horizontal="left" vertical="center" wrapText="1"/>
      <protection locked="0"/>
    </xf>
    <xf numFmtId="164" fontId="10" fillId="6" borderId="37" xfId="3" applyNumberFormat="1" applyFont="1" applyBorder="1" applyAlignment="1" applyProtection="1">
      <alignment horizontal="left" vertical="center" wrapText="1"/>
      <protection locked="0"/>
    </xf>
    <xf numFmtId="0" fontId="27" fillId="7" borderId="58" xfId="0" applyFont="1" applyFill="1" applyBorder="1" applyAlignment="1">
      <alignment horizontal="left" vertical="center" wrapText="1"/>
    </xf>
    <xf numFmtId="0" fontId="27" fillId="7" borderId="47" xfId="0" applyFont="1" applyFill="1" applyBorder="1" applyAlignment="1">
      <alignment horizontal="left" vertical="center" wrapText="1"/>
    </xf>
    <xf numFmtId="0" fontId="28" fillId="7" borderId="64" xfId="0" applyFont="1" applyFill="1" applyBorder="1" applyAlignment="1">
      <alignment horizontal="left" vertical="center" wrapText="1"/>
    </xf>
    <xf numFmtId="0" fontId="8" fillId="7" borderId="5" xfId="4" applyFont="1" applyFill="1" applyBorder="1" applyAlignment="1">
      <alignment horizontal="left" vertical="center" wrapText="1"/>
    </xf>
    <xf numFmtId="0" fontId="8" fillId="7" borderId="2" xfId="4" applyFont="1" applyFill="1" applyBorder="1" applyAlignment="1">
      <alignment horizontal="left" vertical="center" wrapText="1"/>
    </xf>
    <xf numFmtId="0" fontId="27" fillId="7" borderId="1" xfId="0" applyFont="1" applyFill="1" applyBorder="1" applyAlignment="1">
      <alignment horizontal="left" vertical="center" wrapText="1"/>
    </xf>
    <xf numFmtId="0" fontId="18" fillId="7" borderId="34" xfId="4" applyFont="1" applyFill="1" applyBorder="1" applyAlignment="1">
      <alignment horizontal="left" wrapText="1"/>
    </xf>
    <xf numFmtId="0" fontId="18" fillId="7" borderId="0" xfId="4" applyFont="1" applyFill="1" applyAlignment="1">
      <alignment horizontal="left" wrapText="1"/>
    </xf>
    <xf numFmtId="0" fontId="18" fillId="7" borderId="45" xfId="4" applyFont="1" applyFill="1" applyBorder="1" applyAlignment="1">
      <alignment horizontal="left" wrapText="1"/>
    </xf>
    <xf numFmtId="0" fontId="10" fillId="6" borderId="19" xfId="3" applyFont="1" applyBorder="1" applyAlignment="1" applyProtection="1">
      <alignment horizontal="left" vertical="center" wrapText="1"/>
      <protection locked="0"/>
    </xf>
    <xf numFmtId="0" fontId="10" fillId="6" borderId="32" xfId="3" applyFont="1" applyBorder="1" applyAlignment="1" applyProtection="1">
      <alignment horizontal="left" vertical="center" wrapText="1"/>
      <protection locked="0"/>
    </xf>
    <xf numFmtId="0" fontId="10" fillId="6" borderId="51" xfId="3" applyFont="1" applyBorder="1" applyAlignment="1" applyProtection="1">
      <alignment horizontal="left" vertical="center" wrapText="1"/>
      <protection locked="0"/>
    </xf>
    <xf numFmtId="0" fontId="10" fillId="6" borderId="5" xfId="3" applyFont="1" applyBorder="1" applyAlignment="1" applyProtection="1">
      <alignment horizontal="left" vertical="center" wrapText="1"/>
      <protection locked="0"/>
    </xf>
    <xf numFmtId="0" fontId="10" fillId="6" borderId="3" xfId="3" applyFont="1" applyBorder="1" applyAlignment="1" applyProtection="1">
      <alignment horizontal="left" vertical="center" wrapText="1"/>
      <protection locked="0"/>
    </xf>
    <xf numFmtId="0" fontId="10" fillId="6" borderId="26" xfId="3" applyFont="1" applyBorder="1" applyAlignment="1" applyProtection="1">
      <alignment horizontal="left" vertical="center" wrapText="1"/>
      <protection locked="0"/>
    </xf>
    <xf numFmtId="0" fontId="11" fillId="4" borderId="25" xfId="4" applyFont="1" applyFill="1" applyBorder="1" applyAlignment="1">
      <alignment horizontal="center" vertical="center" wrapText="1"/>
    </xf>
    <xf numFmtId="0" fontId="11" fillId="4" borderId="3" xfId="4" applyFont="1" applyFill="1" applyBorder="1" applyAlignment="1">
      <alignment horizontal="center" vertical="center" wrapText="1"/>
    </xf>
    <xf numFmtId="0" fontId="11" fillId="4" borderId="26" xfId="4" applyFont="1" applyFill="1" applyBorder="1" applyAlignment="1">
      <alignment horizontal="center" vertical="center" wrapText="1"/>
    </xf>
    <xf numFmtId="0" fontId="6" fillId="7" borderId="25" xfId="4" applyFont="1" applyFill="1" applyBorder="1" applyAlignment="1">
      <alignment horizontal="left" wrapText="1"/>
    </xf>
    <xf numFmtId="0" fontId="6" fillId="7" borderId="2" xfId="4" applyFont="1" applyFill="1" applyBorder="1" applyAlignment="1">
      <alignment horizontal="left" wrapText="1"/>
    </xf>
    <xf numFmtId="0" fontId="7" fillId="7" borderId="25" xfId="0" applyFont="1" applyFill="1" applyBorder="1" applyAlignment="1">
      <alignment horizontal="left" vertical="center" wrapText="1"/>
    </xf>
    <xf numFmtId="0" fontId="7" fillId="7" borderId="2" xfId="0" applyFont="1" applyFill="1" applyBorder="1" applyAlignment="1">
      <alignment horizontal="left" vertical="center" wrapText="1"/>
    </xf>
    <xf numFmtId="0" fontId="6" fillId="7" borderId="19" xfId="4" applyFont="1" applyFill="1" applyBorder="1" applyAlignment="1">
      <alignment horizontal="center" wrapText="1"/>
    </xf>
    <xf numFmtId="0" fontId="6" fillId="7" borderId="32" xfId="4" applyFont="1" applyFill="1" applyBorder="1" applyAlignment="1">
      <alignment horizontal="center" wrapText="1"/>
    </xf>
    <xf numFmtId="0" fontId="6" fillId="7" borderId="51" xfId="4" applyFont="1" applyFill="1" applyBorder="1" applyAlignment="1">
      <alignment horizontal="center" wrapText="1"/>
    </xf>
    <xf numFmtId="0" fontId="18" fillId="7" borderId="34" xfId="4" applyFont="1" applyFill="1" applyBorder="1" applyAlignment="1">
      <alignment wrapText="1"/>
    </xf>
    <xf numFmtId="0" fontId="18" fillId="7" borderId="0" xfId="4" applyFont="1" applyFill="1" applyAlignment="1">
      <alignment wrapText="1"/>
    </xf>
    <xf numFmtId="0" fontId="18" fillId="7" borderId="45" xfId="4" applyFont="1" applyFill="1" applyBorder="1" applyAlignment="1">
      <alignment wrapText="1"/>
    </xf>
    <xf numFmtId="0" fontId="8" fillId="7" borderId="25" xfId="4" applyFont="1" applyFill="1" applyBorder="1" applyAlignment="1">
      <alignment horizontal="center" vertical="center" wrapText="1"/>
    </xf>
    <xf numFmtId="0" fontId="8" fillId="7" borderId="3" xfId="4" applyFont="1" applyFill="1" applyBorder="1" applyAlignment="1">
      <alignment horizontal="center" vertical="center" wrapText="1"/>
    </xf>
    <xf numFmtId="0" fontId="8" fillId="7" borderId="26" xfId="4" applyFont="1" applyFill="1" applyBorder="1" applyAlignment="1">
      <alignment horizontal="center" vertical="center" wrapText="1"/>
    </xf>
    <xf numFmtId="0" fontId="7" fillId="7" borderId="0" xfId="4" applyFont="1" applyFill="1" applyAlignment="1">
      <alignment horizontal="left" wrapText="1"/>
    </xf>
    <xf numFmtId="0" fontId="8" fillId="7" borderId="25" xfId="4" applyFont="1" applyFill="1" applyBorder="1" applyAlignment="1">
      <alignment horizontal="left" wrapText="1"/>
    </xf>
    <xf numFmtId="0" fontId="8" fillId="7" borderId="2" xfId="4" applyFont="1" applyFill="1" applyBorder="1" applyAlignment="1">
      <alignment horizontal="left" wrapText="1"/>
    </xf>
    <xf numFmtId="0" fontId="10" fillId="7" borderId="27" xfId="0" applyFont="1" applyFill="1" applyBorder="1" applyAlignment="1">
      <alignment horizontal="left"/>
    </xf>
    <xf numFmtId="0" fontId="10" fillId="7" borderId="1" xfId="0" applyFont="1" applyFill="1" applyBorder="1" applyAlignment="1">
      <alignment horizontal="left"/>
    </xf>
    <xf numFmtId="14" fontId="6" fillId="6" borderId="5" xfId="3" applyNumberFormat="1" applyFont="1" applyBorder="1" applyAlignment="1" applyProtection="1">
      <alignment horizontal="center"/>
      <protection locked="0"/>
    </xf>
    <xf numFmtId="14" fontId="6" fillId="6" borderId="2" xfId="3" applyNumberFormat="1" applyFont="1" applyBorder="1" applyAlignment="1" applyProtection="1">
      <alignment horizontal="center"/>
      <protection locked="0"/>
    </xf>
    <xf numFmtId="0" fontId="13" fillId="7" borderId="44" xfId="0" applyFont="1" applyFill="1" applyBorder="1" applyAlignment="1">
      <alignment horizontal="center" vertical="center" wrapText="1"/>
    </xf>
    <xf numFmtId="0" fontId="13" fillId="7" borderId="0" xfId="0" applyFont="1" applyFill="1" applyAlignment="1">
      <alignment horizontal="center" vertical="center" wrapText="1"/>
    </xf>
    <xf numFmtId="0" fontId="13" fillId="7" borderId="45" xfId="0" applyFont="1" applyFill="1" applyBorder="1" applyAlignment="1">
      <alignment horizontal="center" vertical="center" wrapText="1"/>
    </xf>
    <xf numFmtId="0" fontId="8" fillId="7" borderId="6" xfId="3" applyFont="1" applyFill="1" applyBorder="1" applyAlignment="1" applyProtection="1">
      <alignment horizontal="center"/>
    </xf>
    <xf numFmtId="0" fontId="8" fillId="7" borderId="49" xfId="3" applyFont="1" applyFill="1" applyBorder="1" applyAlignment="1" applyProtection="1">
      <alignment horizontal="center"/>
    </xf>
    <xf numFmtId="0" fontId="8" fillId="7" borderId="1" xfId="4" applyFont="1" applyFill="1" applyBorder="1" applyAlignment="1">
      <alignment horizontal="left" vertical="center" wrapText="1"/>
    </xf>
    <xf numFmtId="0" fontId="10" fillId="6" borderId="1" xfId="3" applyFont="1" applyBorder="1" applyAlignment="1" applyProtection="1">
      <alignment horizontal="left" vertical="center" wrapText="1"/>
      <protection locked="0"/>
    </xf>
    <xf numFmtId="0" fontId="8" fillId="7" borderId="42" xfId="4" applyFont="1" applyFill="1" applyBorder="1" applyAlignment="1">
      <alignment horizontal="left" wrapText="1"/>
    </xf>
    <xf numFmtId="0" fontId="8" fillId="7" borderId="60" xfId="4" applyFont="1" applyFill="1" applyBorder="1" applyAlignment="1">
      <alignment horizontal="left" wrapText="1"/>
    </xf>
    <xf numFmtId="0" fontId="25" fillId="7" borderId="0" xfId="4" applyFont="1" applyFill="1" applyAlignment="1">
      <alignment horizontal="left" vertical="center" wrapText="1"/>
    </xf>
    <xf numFmtId="0" fontId="25" fillId="7" borderId="47" xfId="4" applyFont="1" applyFill="1" applyBorder="1" applyAlignment="1">
      <alignment horizontal="left" vertical="center" wrapText="1"/>
    </xf>
    <xf numFmtId="0" fontId="18" fillId="7" borderId="44" xfId="4" applyFont="1" applyFill="1" applyBorder="1" applyAlignment="1">
      <alignment horizontal="left" wrapText="1"/>
    </xf>
    <xf numFmtId="0" fontId="10" fillId="6" borderId="28" xfId="3" applyFont="1" applyBorder="1" applyAlignment="1" applyProtection="1">
      <alignment horizontal="left" vertical="center" wrapText="1"/>
      <protection locked="0"/>
    </xf>
    <xf numFmtId="0" fontId="8" fillId="7" borderId="3" xfId="4" applyFont="1" applyFill="1" applyBorder="1" applyAlignment="1">
      <alignment horizontal="left" wrapText="1"/>
    </xf>
    <xf numFmtId="0" fontId="8" fillId="7" borderId="26" xfId="4" applyFont="1" applyFill="1" applyBorder="1" applyAlignment="1">
      <alignment horizontal="left" wrapText="1"/>
    </xf>
    <xf numFmtId="0" fontId="6" fillId="6" borderId="1" xfId="3" applyFont="1" applyBorder="1" applyAlignment="1" applyProtection="1">
      <alignment horizontal="left" vertical="center" wrapText="1"/>
      <protection locked="0"/>
    </xf>
    <xf numFmtId="0" fontId="6" fillId="6" borderId="28" xfId="3" applyFont="1" applyBorder="1" applyAlignment="1" applyProtection="1">
      <alignment horizontal="left" vertical="center" wrapText="1"/>
      <protection locked="0"/>
    </xf>
    <xf numFmtId="0" fontId="8" fillId="7" borderId="27" xfId="4" applyFont="1" applyFill="1" applyBorder="1" applyAlignment="1">
      <alignment horizontal="left" wrapText="1"/>
    </xf>
    <xf numFmtId="0" fontId="8" fillId="7" borderId="1" xfId="4" applyFont="1" applyFill="1" applyBorder="1" applyAlignment="1">
      <alignment horizontal="left" wrapText="1"/>
    </xf>
    <xf numFmtId="0" fontId="8" fillId="7" borderId="28" xfId="4" applyFont="1" applyFill="1" applyBorder="1" applyAlignment="1">
      <alignment horizontal="left" wrapText="1"/>
    </xf>
    <xf numFmtId="0" fontId="35" fillId="10" borderId="0" xfId="0" applyFont="1" applyFill="1" applyAlignment="1" applyProtection="1">
      <alignment horizontal="center" vertical="center" wrapText="1"/>
      <protection hidden="1"/>
    </xf>
    <xf numFmtId="0" fontId="35" fillId="0" borderId="0" xfId="0" applyFont="1" applyAlignment="1" applyProtection="1">
      <alignment horizontal="center" vertical="center" wrapText="1"/>
      <protection hidden="1"/>
    </xf>
    <xf numFmtId="0" fontId="37" fillId="0" borderId="0" xfId="0" applyFont="1" applyAlignment="1" applyProtection="1">
      <alignment vertical="center" wrapText="1"/>
      <protection hidden="1"/>
    </xf>
    <xf numFmtId="0" fontId="38" fillId="0" borderId="0" xfId="0" applyFont="1" applyAlignment="1" applyProtection="1">
      <alignment wrapText="1"/>
      <protection hidden="1"/>
    </xf>
    <xf numFmtId="0" fontId="0" fillId="0" borderId="0" xfId="0" applyAlignment="1" applyProtection="1">
      <alignment wrapText="1"/>
      <protection hidden="1"/>
    </xf>
    <xf numFmtId="0" fontId="47" fillId="12" borderId="79" xfId="0" applyFont="1" applyFill="1" applyBorder="1" applyAlignment="1" applyProtection="1">
      <alignment vertical="center" wrapText="1"/>
      <protection hidden="1"/>
    </xf>
    <xf numFmtId="0" fontId="48" fillId="12" borderId="80" xfId="0" applyFont="1" applyFill="1" applyBorder="1" applyAlignment="1" applyProtection="1">
      <alignment vertical="center" wrapText="1"/>
      <protection hidden="1"/>
    </xf>
    <xf numFmtId="0" fontId="48" fillId="12" borderId="81" xfId="0" applyFont="1" applyFill="1" applyBorder="1" applyAlignment="1" applyProtection="1">
      <alignment vertical="center" wrapText="1"/>
      <protection hidden="1"/>
    </xf>
    <xf numFmtId="0" fontId="38"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12" borderId="79" xfId="0" applyFont="1" applyFill="1" applyBorder="1" applyAlignment="1" applyProtection="1">
      <alignment wrapText="1"/>
      <protection locked="0" hidden="1"/>
    </xf>
    <xf numFmtId="0" fontId="0" fillId="12" borderId="80" xfId="0" applyFill="1" applyBorder="1" applyAlignment="1" applyProtection="1">
      <alignment wrapText="1"/>
      <protection locked="0" hidden="1"/>
    </xf>
    <xf numFmtId="0" fontId="0" fillId="12" borderId="81" xfId="0" applyFill="1" applyBorder="1" applyAlignment="1" applyProtection="1">
      <alignment wrapText="1"/>
      <protection locked="0" hidden="1"/>
    </xf>
    <xf numFmtId="0" fontId="38" fillId="10" borderId="0" xfId="0" applyFont="1" applyFill="1" applyAlignment="1" applyProtection="1">
      <alignment horizontal="left" vertical="center" wrapText="1"/>
      <protection hidden="1"/>
    </xf>
    <xf numFmtId="0" fontId="35" fillId="10" borderId="0" xfId="0" applyFont="1" applyFill="1" applyAlignment="1" applyProtection="1">
      <alignment horizontal="left" wrapText="1"/>
      <protection hidden="1"/>
    </xf>
    <xf numFmtId="0" fontId="37" fillId="0" borderId="0" xfId="0" applyFont="1" applyAlignment="1" applyProtection="1">
      <alignment wrapText="1"/>
      <protection hidden="1"/>
    </xf>
    <xf numFmtId="0" fontId="38" fillId="0" borderId="0" xfId="0" applyFont="1" applyAlignment="1" applyProtection="1">
      <alignment vertical="center" wrapText="1"/>
      <protection hidden="1"/>
    </xf>
    <xf numFmtId="170" fontId="25" fillId="11" borderId="79" xfId="2" applyNumberFormat="1" applyFont="1" applyFill="1" applyBorder="1" applyAlignment="1" applyProtection="1">
      <alignment wrapText="1"/>
      <protection hidden="1"/>
    </xf>
    <xf numFmtId="0" fontId="25" fillId="11" borderId="80" xfId="0" applyFont="1" applyFill="1" applyBorder="1" applyAlignment="1" applyProtection="1">
      <alignment wrapText="1"/>
      <protection hidden="1"/>
    </xf>
    <xf numFmtId="0" fontId="25" fillId="11" borderId="88" xfId="0" applyFont="1" applyFill="1" applyBorder="1" applyAlignment="1" applyProtection="1">
      <alignment wrapText="1"/>
      <protection hidden="1"/>
    </xf>
    <xf numFmtId="0" fontId="25" fillId="11" borderId="81" xfId="0" applyFont="1" applyFill="1" applyBorder="1" applyAlignment="1" applyProtection="1">
      <alignment wrapText="1"/>
      <protection hidden="1"/>
    </xf>
    <xf numFmtId="0" fontId="44" fillId="11" borderId="79" xfId="0" applyFont="1" applyFill="1" applyBorder="1" applyAlignment="1" applyProtection="1">
      <alignment wrapText="1"/>
      <protection hidden="1"/>
    </xf>
    <xf numFmtId="0" fontId="45" fillId="11" borderId="80" xfId="0" applyFont="1" applyFill="1" applyBorder="1" applyAlignment="1" applyProtection="1">
      <alignment wrapText="1"/>
      <protection hidden="1"/>
    </xf>
    <xf numFmtId="0" fontId="45" fillId="11" borderId="81" xfId="0" applyFont="1" applyFill="1" applyBorder="1" applyAlignment="1" applyProtection="1">
      <alignment wrapText="1"/>
      <protection hidden="1"/>
    </xf>
    <xf numFmtId="0" fontId="38" fillId="0" borderId="0" xfId="0" applyFont="1" applyAlignment="1" applyProtection="1">
      <alignment horizontal="right" wrapText="1"/>
      <protection hidden="1"/>
    </xf>
    <xf numFmtId="0" fontId="37" fillId="0" borderId="0" xfId="0" applyFont="1" applyAlignment="1" applyProtection="1">
      <alignment horizontal="right" wrapText="1"/>
      <protection hidden="1"/>
    </xf>
    <xf numFmtId="0" fontId="39" fillId="0" borderId="0" xfId="6" applyFont="1" applyFill="1" applyAlignment="1" applyProtection="1">
      <alignment wrapText="1"/>
      <protection hidden="1"/>
    </xf>
    <xf numFmtId="170" fontId="25" fillId="11" borderId="79" xfId="0" applyNumberFormat="1" applyFont="1" applyFill="1" applyBorder="1" applyAlignment="1" applyProtection="1">
      <alignment vertical="center"/>
      <protection hidden="1"/>
    </xf>
    <xf numFmtId="170" fontId="25" fillId="11" borderId="81" xfId="0" applyNumberFormat="1" applyFont="1" applyFill="1" applyBorder="1" applyAlignment="1" applyProtection="1">
      <alignment vertical="center"/>
      <protection hidden="1"/>
    </xf>
    <xf numFmtId="0" fontId="37" fillId="0" borderId="0" xfId="0" applyFont="1" applyAlignment="1" applyProtection="1">
      <alignment horizontal="center" vertical="center" wrapText="1"/>
      <protection hidden="1"/>
    </xf>
    <xf numFmtId="0" fontId="38" fillId="3" borderId="0" xfId="0" applyFont="1" applyFill="1" applyAlignment="1" applyProtection="1">
      <alignment vertical="center" wrapText="1"/>
      <protection hidden="1"/>
    </xf>
    <xf numFmtId="0" fontId="37" fillId="3" borderId="0" xfId="0" applyFont="1" applyFill="1" applyAlignment="1" applyProtection="1">
      <alignment vertical="center" wrapText="1"/>
      <protection hidden="1"/>
    </xf>
    <xf numFmtId="0" fontId="35" fillId="0" borderId="0" xfId="0" applyFont="1" applyAlignment="1" applyProtection="1">
      <alignment horizontal="right" wrapText="1"/>
      <protection hidden="1"/>
    </xf>
    <xf numFmtId="0" fontId="27" fillId="0" borderId="0" xfId="0" applyFont="1" applyAlignment="1">
      <alignment horizontal="right" wrapText="1"/>
    </xf>
  </cellXfs>
  <cellStyles count="7">
    <cellStyle name="Hiperpovezava" xfId="6" builtinId="8"/>
    <cellStyle name="Navadno" xfId="0" builtinId="0"/>
    <cellStyle name="Navadno 2" xfId="4" xr:uid="{00000000-0005-0000-0000-000001000000}"/>
    <cellStyle name="Navadno_obrazciZGD" xfId="5" xr:uid="{00000000-0005-0000-0000-000002000000}"/>
    <cellStyle name="Odstotek" xfId="2" builtinId="5"/>
    <cellStyle name="Opomba" xfId="3" builtinId="10"/>
    <cellStyle name="Vejica" xfId="1" builtinId="3"/>
  </cellStyles>
  <dxfs count="1">
    <dxf>
      <font>
        <strike val="0"/>
        <color theme="0"/>
      </font>
    </dxf>
  </dxfs>
  <tableStyles count="0" defaultTableStyle="TableStyleMedium2" defaultPivotStyle="PivotStyleLight16"/>
  <colors>
    <mruColors>
      <color rgb="FF9EC2A6"/>
      <color rgb="FFEAEDE9"/>
      <color rgb="FFFF5757"/>
      <color rgb="FF649981"/>
      <color rgb="FF464646"/>
      <color rgb="FF411937"/>
      <color rgb="FF280A28"/>
      <color rgb="FFCCD1CD"/>
      <color rgb="FF195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174625</xdr:colOff>
      <xdr:row>2</xdr:row>
      <xdr:rowOff>66675</xdr:rowOff>
    </xdr:from>
    <xdr:to>
      <xdr:col>7</xdr:col>
      <xdr:colOff>1002185</xdr:colOff>
      <xdr:row>4</xdr:row>
      <xdr:rowOff>145271</xdr:rowOff>
    </xdr:to>
    <xdr:pic>
      <xdr:nvPicPr>
        <xdr:cNvPr id="3" name="Slika 2">
          <a:extLst>
            <a:ext uri="{FF2B5EF4-FFF2-40B4-BE49-F238E27FC236}">
              <a16:creationId xmlns:a16="http://schemas.microsoft.com/office/drawing/2014/main" id="{D9367BD2-7512-475A-8053-2EA9FCE7BE90}"/>
            </a:ext>
          </a:extLst>
        </xdr:cNvPr>
        <xdr:cNvPicPr>
          <a:picLocks noChangeAspect="1"/>
        </xdr:cNvPicPr>
      </xdr:nvPicPr>
      <xdr:blipFill>
        <a:blip xmlns:r="http://schemas.openxmlformats.org/officeDocument/2006/relationships" r:embed="rId1"/>
        <a:stretch>
          <a:fillRect/>
        </a:stretch>
      </xdr:blipFill>
      <xdr:spPr>
        <a:xfrm>
          <a:off x="8223250" y="1276350"/>
          <a:ext cx="827560" cy="592946"/>
        </a:xfrm>
        <a:prstGeom prst="rect">
          <a:avLst/>
        </a:prstGeom>
      </xdr:spPr>
    </xdr:pic>
    <xdr:clientData/>
  </xdr:twoCellAnchor>
</xdr:wsDr>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hyperlink" Target="https://jodp.mf.gov.si/Dom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C10"/>
  <sheetViews>
    <sheetView view="pageBreakPreview" zoomScaleNormal="100" zoomScaleSheetLayoutView="100" workbookViewId="0">
      <selection activeCell="A2" sqref="A2:C2"/>
    </sheetView>
  </sheetViews>
  <sheetFormatPr defaultRowHeight="15" x14ac:dyDescent="0.25"/>
  <cols>
    <col min="1" max="1" width="27.42578125" customWidth="1"/>
    <col min="2" max="2" width="18" style="33" customWidth="1"/>
    <col min="3" max="3" width="140.42578125" customWidth="1"/>
  </cols>
  <sheetData>
    <row r="1" spans="1:3" s="32" customFormat="1" ht="20.100000000000001" customHeight="1" x14ac:dyDescent="0.25">
      <c r="A1" s="285" t="s">
        <v>0</v>
      </c>
      <c r="B1" s="286"/>
      <c r="C1" s="287"/>
    </row>
    <row r="2" spans="1:3" s="32" customFormat="1" ht="201" customHeight="1" x14ac:dyDescent="0.25">
      <c r="A2" s="288" t="s">
        <v>1</v>
      </c>
      <c r="B2" s="289"/>
      <c r="C2" s="290"/>
    </row>
    <row r="3" spans="1:3" ht="40.5" customHeight="1" x14ac:dyDescent="0.25">
      <c r="A3" s="88" t="s">
        <v>2</v>
      </c>
      <c r="B3" s="89" t="s">
        <v>3</v>
      </c>
      <c r="C3" s="90" t="s">
        <v>4</v>
      </c>
    </row>
    <row r="4" spans="1:3" ht="51" customHeight="1" x14ac:dyDescent="0.25">
      <c r="A4" s="91" t="s">
        <v>5</v>
      </c>
      <c r="B4" s="92" t="s">
        <v>6</v>
      </c>
      <c r="C4" s="93" t="s">
        <v>7</v>
      </c>
    </row>
    <row r="5" spans="1:3" ht="51" customHeight="1" x14ac:dyDescent="0.25">
      <c r="A5" s="91" t="s">
        <v>8</v>
      </c>
      <c r="B5" s="92" t="s">
        <v>6</v>
      </c>
      <c r="C5" s="93" t="s">
        <v>9</v>
      </c>
    </row>
    <row r="6" spans="1:3" ht="51" customHeight="1" x14ac:dyDescent="0.25">
      <c r="A6" s="91" t="s">
        <v>10</v>
      </c>
      <c r="B6" s="92" t="s">
        <v>6</v>
      </c>
      <c r="C6" s="93" t="s">
        <v>11</v>
      </c>
    </row>
    <row r="7" spans="1:3" ht="84" customHeight="1" x14ac:dyDescent="0.25">
      <c r="A7" s="91" t="s">
        <v>12</v>
      </c>
      <c r="B7" s="92" t="s">
        <v>6</v>
      </c>
      <c r="C7" s="94" t="s">
        <v>13</v>
      </c>
    </row>
    <row r="8" spans="1:3" ht="277.5" customHeight="1" x14ac:dyDescent="0.25">
      <c r="A8" s="91" t="s">
        <v>14</v>
      </c>
      <c r="B8" s="92" t="s">
        <v>6</v>
      </c>
      <c r="C8" s="94" t="s">
        <v>15</v>
      </c>
    </row>
    <row r="9" spans="1:3" ht="71.25" customHeight="1" x14ac:dyDescent="0.25">
      <c r="A9" s="91" t="s">
        <v>16</v>
      </c>
      <c r="B9" s="92" t="s">
        <v>6</v>
      </c>
      <c r="C9" s="94" t="s">
        <v>17</v>
      </c>
    </row>
    <row r="10" spans="1:3" ht="55.5" customHeight="1" thickBot="1" x14ac:dyDescent="0.3">
      <c r="A10" s="251" t="s">
        <v>18</v>
      </c>
      <c r="B10" s="252" t="s">
        <v>19</v>
      </c>
      <c r="C10" s="253" t="s">
        <v>20</v>
      </c>
    </row>
  </sheetData>
  <sheetProtection algorithmName="SHA-512" hashValue="PrMpdXAPn2AtUqcccpbhzIZZ0aFf1SqFb3h+9qt3P8I4IolxuU8V11yCdkblgdZbyf12jFwzRwMIomSACciIxg==" saltValue="uLeaXaked8RbEimzxxT3mQ==" spinCount="100000" sheet="1" selectLockedCells="1"/>
  <mergeCells count="2">
    <mergeCell ref="A1:C1"/>
    <mergeCell ref="A2:C2"/>
  </mergeCells>
  <pageMargins left="0.7" right="0.7" top="0.75" bottom="0.75" header="0.3" footer="0.3"/>
  <pageSetup paperSize="9" scale="4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378AD-B7E0-416E-9BB7-F5FD051088EB}">
  <dimension ref="A1:P423"/>
  <sheetViews>
    <sheetView workbookViewId="0">
      <selection activeCell="N6" sqref="N6"/>
    </sheetView>
  </sheetViews>
  <sheetFormatPr defaultRowHeight="15" x14ac:dyDescent="0.25"/>
  <cols>
    <col min="2" max="2" width="16" style="222" customWidth="1"/>
    <col min="3" max="3" width="15.42578125" bestFit="1" customWidth="1"/>
    <col min="4" max="4" width="15.42578125" customWidth="1"/>
    <col min="5" max="5" width="12" bestFit="1" customWidth="1"/>
    <col min="6" max="6" width="10.140625" bestFit="1" customWidth="1"/>
    <col min="14" max="16" width="9.140625" style="223"/>
  </cols>
  <sheetData>
    <row r="1" spans="1:14" x14ac:dyDescent="0.25">
      <c r="B1" s="222" t="s">
        <v>298</v>
      </c>
      <c r="C1" t="s">
        <v>299</v>
      </c>
      <c r="D1" t="s">
        <v>58</v>
      </c>
      <c r="E1" t="s">
        <v>300</v>
      </c>
      <c r="F1" t="s">
        <v>301</v>
      </c>
      <c r="N1" s="223" t="s">
        <v>6</v>
      </c>
    </row>
    <row r="2" spans="1:14" x14ac:dyDescent="0.25">
      <c r="B2" s="222">
        <f>'PRIPOMOČEK ZA DP'!B71</f>
        <v>31</v>
      </c>
      <c r="C2">
        <f>B2-'PRIPOMOČEK ZA DP'!D5</f>
        <v>31</v>
      </c>
      <c r="D2">
        <f>YEAR(B2)</f>
        <v>1900</v>
      </c>
      <c r="E2" t="e">
        <f>VLOOKUP(D2,$J$2:$K$78,2,FALSE)</f>
        <v>#N/A</v>
      </c>
      <c r="F2" t="e">
        <f>C2/E2</f>
        <v>#N/A</v>
      </c>
      <c r="J2">
        <v>2023</v>
      </c>
      <c r="K2">
        <v>365</v>
      </c>
      <c r="N2" s="223" t="s">
        <v>19</v>
      </c>
    </row>
    <row r="3" spans="1:14" x14ac:dyDescent="0.25">
      <c r="A3">
        <v>1</v>
      </c>
      <c r="B3" s="222">
        <f>EOMONTH($B$2,A3)</f>
        <v>59</v>
      </c>
      <c r="C3">
        <f>B3-B2</f>
        <v>28</v>
      </c>
      <c r="D3">
        <f t="shared" ref="D3:D66" si="0">YEAR(B3)</f>
        <v>1900</v>
      </c>
      <c r="E3" t="e">
        <f t="shared" ref="E3:E66" si="1">VLOOKUP(D3,$J$2:$K$78,2,FALSE)</f>
        <v>#N/A</v>
      </c>
      <c r="F3" t="e">
        <f>C3/E3</f>
        <v>#N/A</v>
      </c>
      <c r="J3">
        <f>J2+1</f>
        <v>2024</v>
      </c>
      <c r="K3">
        <v>366</v>
      </c>
    </row>
    <row r="4" spans="1:14" x14ac:dyDescent="0.25">
      <c r="A4">
        <f>A3+1</f>
        <v>2</v>
      </c>
      <c r="B4" s="222">
        <f t="shared" ref="B4:B67" si="2">EOMONTH($B$2,A4)</f>
        <v>91</v>
      </c>
      <c r="C4">
        <f t="shared" ref="C4:C67" si="3">B4-B3</f>
        <v>32</v>
      </c>
      <c r="D4">
        <f t="shared" si="0"/>
        <v>1900</v>
      </c>
      <c r="E4" t="e">
        <f t="shared" si="1"/>
        <v>#N/A</v>
      </c>
      <c r="F4" t="e">
        <f t="shared" ref="F4:F67" si="4">C4/E4</f>
        <v>#N/A</v>
      </c>
      <c r="J4">
        <f t="shared" ref="J4:J67" si="5">J3+1</f>
        <v>2025</v>
      </c>
      <c r="K4">
        <v>365</v>
      </c>
      <c r="N4" s="223" t="s">
        <v>302</v>
      </c>
    </row>
    <row r="5" spans="1:14" x14ac:dyDescent="0.25">
      <c r="A5">
        <f t="shared" ref="A5:A68" si="6">A4+1</f>
        <v>3</v>
      </c>
      <c r="B5" s="222">
        <f t="shared" si="2"/>
        <v>121</v>
      </c>
      <c r="C5">
        <f t="shared" si="3"/>
        <v>30</v>
      </c>
      <c r="D5">
        <f t="shared" si="0"/>
        <v>1900</v>
      </c>
      <c r="E5" t="e">
        <f t="shared" si="1"/>
        <v>#N/A</v>
      </c>
      <c r="F5" t="e">
        <f t="shared" si="4"/>
        <v>#N/A</v>
      </c>
      <c r="J5">
        <f t="shared" si="5"/>
        <v>2026</v>
      </c>
      <c r="K5">
        <v>365</v>
      </c>
      <c r="N5" s="237" t="s">
        <v>303</v>
      </c>
    </row>
    <row r="6" spans="1:14" x14ac:dyDescent="0.25">
      <c r="A6">
        <f t="shared" si="6"/>
        <v>4</v>
      </c>
      <c r="B6" s="222">
        <f t="shared" si="2"/>
        <v>152</v>
      </c>
      <c r="C6">
        <f t="shared" si="3"/>
        <v>31</v>
      </c>
      <c r="D6">
        <f t="shared" si="0"/>
        <v>1900</v>
      </c>
      <c r="E6" t="e">
        <f t="shared" si="1"/>
        <v>#N/A</v>
      </c>
      <c r="F6" t="e">
        <f t="shared" si="4"/>
        <v>#N/A</v>
      </c>
      <c r="J6">
        <f t="shared" si="5"/>
        <v>2027</v>
      </c>
      <c r="K6">
        <v>365</v>
      </c>
    </row>
    <row r="7" spans="1:14" x14ac:dyDescent="0.25">
      <c r="A7">
        <f t="shared" si="6"/>
        <v>5</v>
      </c>
      <c r="B7" s="222">
        <f t="shared" si="2"/>
        <v>182</v>
      </c>
      <c r="C7">
        <f t="shared" si="3"/>
        <v>30</v>
      </c>
      <c r="D7">
        <f t="shared" si="0"/>
        <v>1900</v>
      </c>
      <c r="E7" t="e">
        <f t="shared" si="1"/>
        <v>#N/A</v>
      </c>
      <c r="F7" t="e">
        <f t="shared" si="4"/>
        <v>#N/A</v>
      </c>
      <c r="J7">
        <f t="shared" si="5"/>
        <v>2028</v>
      </c>
      <c r="K7">
        <v>366</v>
      </c>
    </row>
    <row r="8" spans="1:14" x14ac:dyDescent="0.25">
      <c r="A8">
        <f t="shared" si="6"/>
        <v>6</v>
      </c>
      <c r="B8" s="222">
        <f t="shared" si="2"/>
        <v>213</v>
      </c>
      <c r="C8">
        <f t="shared" si="3"/>
        <v>31</v>
      </c>
      <c r="D8">
        <f t="shared" si="0"/>
        <v>1900</v>
      </c>
      <c r="E8" t="e">
        <f t="shared" si="1"/>
        <v>#N/A</v>
      </c>
      <c r="F8" t="e">
        <f t="shared" si="4"/>
        <v>#N/A</v>
      </c>
      <c r="J8">
        <f t="shared" si="5"/>
        <v>2029</v>
      </c>
      <c r="K8">
        <v>365</v>
      </c>
    </row>
    <row r="9" spans="1:14" x14ac:dyDescent="0.25">
      <c r="A9">
        <f t="shared" si="6"/>
        <v>7</v>
      </c>
      <c r="B9" s="222">
        <f t="shared" si="2"/>
        <v>244</v>
      </c>
      <c r="C9">
        <f t="shared" si="3"/>
        <v>31</v>
      </c>
      <c r="D9">
        <f t="shared" si="0"/>
        <v>1900</v>
      </c>
      <c r="E9" t="e">
        <f t="shared" si="1"/>
        <v>#N/A</v>
      </c>
      <c r="F9" t="e">
        <f t="shared" si="4"/>
        <v>#N/A</v>
      </c>
      <c r="J9">
        <f t="shared" si="5"/>
        <v>2030</v>
      </c>
      <c r="K9">
        <v>365</v>
      </c>
    </row>
    <row r="10" spans="1:14" x14ac:dyDescent="0.25">
      <c r="A10">
        <f t="shared" si="6"/>
        <v>8</v>
      </c>
      <c r="B10" s="222">
        <f t="shared" si="2"/>
        <v>274</v>
      </c>
      <c r="C10">
        <f t="shared" si="3"/>
        <v>30</v>
      </c>
      <c r="D10">
        <f t="shared" si="0"/>
        <v>1900</v>
      </c>
      <c r="E10" t="e">
        <f t="shared" si="1"/>
        <v>#N/A</v>
      </c>
      <c r="F10" t="e">
        <f t="shared" si="4"/>
        <v>#N/A</v>
      </c>
      <c r="J10">
        <f t="shared" si="5"/>
        <v>2031</v>
      </c>
      <c r="K10">
        <v>365</v>
      </c>
    </row>
    <row r="11" spans="1:14" x14ac:dyDescent="0.25">
      <c r="A11">
        <f t="shared" si="6"/>
        <v>9</v>
      </c>
      <c r="B11" s="222">
        <f t="shared" si="2"/>
        <v>305</v>
      </c>
      <c r="C11">
        <f t="shared" si="3"/>
        <v>31</v>
      </c>
      <c r="D11">
        <f t="shared" si="0"/>
        <v>1900</v>
      </c>
      <c r="E11" t="e">
        <f t="shared" si="1"/>
        <v>#N/A</v>
      </c>
      <c r="F11" t="e">
        <f t="shared" si="4"/>
        <v>#N/A</v>
      </c>
      <c r="J11">
        <f t="shared" si="5"/>
        <v>2032</v>
      </c>
      <c r="K11">
        <v>366</v>
      </c>
    </row>
    <row r="12" spans="1:14" x14ac:dyDescent="0.25">
      <c r="A12">
        <f t="shared" si="6"/>
        <v>10</v>
      </c>
      <c r="B12" s="222">
        <f t="shared" si="2"/>
        <v>335</v>
      </c>
      <c r="C12">
        <f t="shared" si="3"/>
        <v>30</v>
      </c>
      <c r="D12">
        <f t="shared" si="0"/>
        <v>1900</v>
      </c>
      <c r="E12" t="e">
        <f t="shared" si="1"/>
        <v>#N/A</v>
      </c>
      <c r="F12" t="e">
        <f t="shared" si="4"/>
        <v>#N/A</v>
      </c>
      <c r="J12">
        <f t="shared" si="5"/>
        <v>2033</v>
      </c>
      <c r="K12">
        <v>365</v>
      </c>
    </row>
    <row r="13" spans="1:14" x14ac:dyDescent="0.25">
      <c r="A13">
        <f t="shared" si="6"/>
        <v>11</v>
      </c>
      <c r="B13" s="222">
        <f t="shared" si="2"/>
        <v>366</v>
      </c>
      <c r="C13">
        <f t="shared" si="3"/>
        <v>31</v>
      </c>
      <c r="D13">
        <f t="shared" si="0"/>
        <v>1900</v>
      </c>
      <c r="E13" t="e">
        <f t="shared" si="1"/>
        <v>#N/A</v>
      </c>
      <c r="F13" t="e">
        <f t="shared" si="4"/>
        <v>#N/A</v>
      </c>
      <c r="J13">
        <f t="shared" si="5"/>
        <v>2034</v>
      </c>
      <c r="K13">
        <v>365</v>
      </c>
    </row>
    <row r="14" spans="1:14" x14ac:dyDescent="0.25">
      <c r="A14">
        <f t="shared" si="6"/>
        <v>12</v>
      </c>
      <c r="B14" s="222">
        <f t="shared" si="2"/>
        <v>397</v>
      </c>
      <c r="C14">
        <f t="shared" si="3"/>
        <v>31</v>
      </c>
      <c r="D14">
        <f t="shared" si="0"/>
        <v>1901</v>
      </c>
      <c r="E14" t="e">
        <f t="shared" si="1"/>
        <v>#N/A</v>
      </c>
      <c r="F14" t="e">
        <f t="shared" si="4"/>
        <v>#N/A</v>
      </c>
      <c r="J14">
        <f t="shared" si="5"/>
        <v>2035</v>
      </c>
      <c r="K14">
        <v>365</v>
      </c>
    </row>
    <row r="15" spans="1:14" x14ac:dyDescent="0.25">
      <c r="A15">
        <f t="shared" si="6"/>
        <v>13</v>
      </c>
      <c r="B15" s="222">
        <f t="shared" si="2"/>
        <v>425</v>
      </c>
      <c r="C15">
        <f t="shared" si="3"/>
        <v>28</v>
      </c>
      <c r="D15">
        <f t="shared" si="0"/>
        <v>1901</v>
      </c>
      <c r="E15" t="e">
        <f t="shared" si="1"/>
        <v>#N/A</v>
      </c>
      <c r="F15" t="e">
        <f t="shared" si="4"/>
        <v>#N/A</v>
      </c>
      <c r="J15">
        <f t="shared" si="5"/>
        <v>2036</v>
      </c>
      <c r="K15">
        <v>366</v>
      </c>
    </row>
    <row r="16" spans="1:14" x14ac:dyDescent="0.25">
      <c r="A16">
        <f t="shared" si="6"/>
        <v>14</v>
      </c>
      <c r="B16" s="222">
        <f t="shared" si="2"/>
        <v>456</v>
      </c>
      <c r="C16">
        <f t="shared" si="3"/>
        <v>31</v>
      </c>
      <c r="D16">
        <f t="shared" si="0"/>
        <v>1901</v>
      </c>
      <c r="E16" t="e">
        <f t="shared" si="1"/>
        <v>#N/A</v>
      </c>
      <c r="F16" t="e">
        <f t="shared" si="4"/>
        <v>#N/A</v>
      </c>
      <c r="J16">
        <f t="shared" si="5"/>
        <v>2037</v>
      </c>
      <c r="K16">
        <v>365</v>
      </c>
    </row>
    <row r="17" spans="1:11" x14ac:dyDescent="0.25">
      <c r="A17">
        <f t="shared" si="6"/>
        <v>15</v>
      </c>
      <c r="B17" s="222">
        <f t="shared" si="2"/>
        <v>486</v>
      </c>
      <c r="C17">
        <f t="shared" si="3"/>
        <v>30</v>
      </c>
      <c r="D17">
        <f t="shared" si="0"/>
        <v>1901</v>
      </c>
      <c r="E17" t="e">
        <f t="shared" si="1"/>
        <v>#N/A</v>
      </c>
      <c r="F17" t="e">
        <f t="shared" si="4"/>
        <v>#N/A</v>
      </c>
      <c r="J17">
        <f t="shared" si="5"/>
        <v>2038</v>
      </c>
      <c r="K17">
        <v>365</v>
      </c>
    </row>
    <row r="18" spans="1:11" x14ac:dyDescent="0.25">
      <c r="A18">
        <f t="shared" si="6"/>
        <v>16</v>
      </c>
      <c r="B18" s="222">
        <f t="shared" si="2"/>
        <v>517</v>
      </c>
      <c r="C18">
        <f t="shared" si="3"/>
        <v>31</v>
      </c>
      <c r="D18">
        <f t="shared" si="0"/>
        <v>1901</v>
      </c>
      <c r="E18" t="e">
        <f t="shared" si="1"/>
        <v>#N/A</v>
      </c>
      <c r="F18" t="e">
        <f t="shared" si="4"/>
        <v>#N/A</v>
      </c>
      <c r="J18">
        <f t="shared" si="5"/>
        <v>2039</v>
      </c>
      <c r="K18">
        <v>365</v>
      </c>
    </row>
    <row r="19" spans="1:11" x14ac:dyDescent="0.25">
      <c r="A19">
        <f t="shared" si="6"/>
        <v>17</v>
      </c>
      <c r="B19" s="222">
        <f t="shared" si="2"/>
        <v>547</v>
      </c>
      <c r="C19">
        <f t="shared" si="3"/>
        <v>30</v>
      </c>
      <c r="D19">
        <f t="shared" si="0"/>
        <v>1901</v>
      </c>
      <c r="E19" t="e">
        <f t="shared" si="1"/>
        <v>#N/A</v>
      </c>
      <c r="F19" t="e">
        <f t="shared" si="4"/>
        <v>#N/A</v>
      </c>
      <c r="J19">
        <f t="shared" si="5"/>
        <v>2040</v>
      </c>
      <c r="K19">
        <v>366</v>
      </c>
    </row>
    <row r="20" spans="1:11" x14ac:dyDescent="0.25">
      <c r="A20">
        <f t="shared" si="6"/>
        <v>18</v>
      </c>
      <c r="B20" s="222">
        <f t="shared" si="2"/>
        <v>578</v>
      </c>
      <c r="C20">
        <f t="shared" si="3"/>
        <v>31</v>
      </c>
      <c r="D20">
        <f t="shared" si="0"/>
        <v>1901</v>
      </c>
      <c r="E20" t="e">
        <f t="shared" si="1"/>
        <v>#N/A</v>
      </c>
      <c r="F20" t="e">
        <f t="shared" si="4"/>
        <v>#N/A</v>
      </c>
      <c r="J20">
        <f t="shared" si="5"/>
        <v>2041</v>
      </c>
      <c r="K20">
        <v>365</v>
      </c>
    </row>
    <row r="21" spans="1:11" x14ac:dyDescent="0.25">
      <c r="A21">
        <f t="shared" si="6"/>
        <v>19</v>
      </c>
      <c r="B21" s="222">
        <f t="shared" si="2"/>
        <v>609</v>
      </c>
      <c r="C21">
        <f t="shared" si="3"/>
        <v>31</v>
      </c>
      <c r="D21">
        <f t="shared" si="0"/>
        <v>1901</v>
      </c>
      <c r="E21" t="e">
        <f t="shared" si="1"/>
        <v>#N/A</v>
      </c>
      <c r="F21" t="e">
        <f t="shared" si="4"/>
        <v>#N/A</v>
      </c>
      <c r="J21">
        <f t="shared" si="5"/>
        <v>2042</v>
      </c>
      <c r="K21">
        <v>365</v>
      </c>
    </row>
    <row r="22" spans="1:11" x14ac:dyDescent="0.25">
      <c r="A22">
        <f t="shared" si="6"/>
        <v>20</v>
      </c>
      <c r="B22" s="222">
        <f t="shared" si="2"/>
        <v>639</v>
      </c>
      <c r="C22">
        <f t="shared" si="3"/>
        <v>30</v>
      </c>
      <c r="D22">
        <f t="shared" si="0"/>
        <v>1901</v>
      </c>
      <c r="E22" t="e">
        <f t="shared" si="1"/>
        <v>#N/A</v>
      </c>
      <c r="F22" t="e">
        <f t="shared" si="4"/>
        <v>#N/A</v>
      </c>
      <c r="J22">
        <f t="shared" si="5"/>
        <v>2043</v>
      </c>
      <c r="K22">
        <v>365</v>
      </c>
    </row>
    <row r="23" spans="1:11" x14ac:dyDescent="0.25">
      <c r="A23">
        <f t="shared" si="6"/>
        <v>21</v>
      </c>
      <c r="B23" s="222">
        <f t="shared" si="2"/>
        <v>670</v>
      </c>
      <c r="C23">
        <f t="shared" si="3"/>
        <v>31</v>
      </c>
      <c r="D23">
        <f t="shared" si="0"/>
        <v>1901</v>
      </c>
      <c r="E23" t="e">
        <f t="shared" si="1"/>
        <v>#N/A</v>
      </c>
      <c r="F23" t="e">
        <f t="shared" si="4"/>
        <v>#N/A</v>
      </c>
      <c r="J23">
        <f t="shared" si="5"/>
        <v>2044</v>
      </c>
      <c r="K23">
        <v>366</v>
      </c>
    </row>
    <row r="24" spans="1:11" x14ac:dyDescent="0.25">
      <c r="A24">
        <f t="shared" si="6"/>
        <v>22</v>
      </c>
      <c r="B24" s="222">
        <f t="shared" si="2"/>
        <v>700</v>
      </c>
      <c r="C24">
        <f t="shared" si="3"/>
        <v>30</v>
      </c>
      <c r="D24">
        <f t="shared" si="0"/>
        <v>1901</v>
      </c>
      <c r="E24" t="e">
        <f t="shared" si="1"/>
        <v>#N/A</v>
      </c>
      <c r="F24" t="e">
        <f t="shared" si="4"/>
        <v>#N/A</v>
      </c>
      <c r="J24">
        <f t="shared" si="5"/>
        <v>2045</v>
      </c>
      <c r="K24">
        <v>365</v>
      </c>
    </row>
    <row r="25" spans="1:11" x14ac:dyDescent="0.25">
      <c r="A25">
        <f t="shared" si="6"/>
        <v>23</v>
      </c>
      <c r="B25" s="222">
        <f t="shared" si="2"/>
        <v>731</v>
      </c>
      <c r="C25">
        <f t="shared" si="3"/>
        <v>31</v>
      </c>
      <c r="D25">
        <f t="shared" si="0"/>
        <v>1901</v>
      </c>
      <c r="E25" t="e">
        <f t="shared" si="1"/>
        <v>#N/A</v>
      </c>
      <c r="F25" t="e">
        <f t="shared" si="4"/>
        <v>#N/A</v>
      </c>
      <c r="J25">
        <f t="shared" si="5"/>
        <v>2046</v>
      </c>
      <c r="K25">
        <v>365</v>
      </c>
    </row>
    <row r="26" spans="1:11" x14ac:dyDescent="0.25">
      <c r="A26">
        <f t="shared" si="6"/>
        <v>24</v>
      </c>
      <c r="B26" s="222">
        <f t="shared" si="2"/>
        <v>762</v>
      </c>
      <c r="C26">
        <f t="shared" si="3"/>
        <v>31</v>
      </c>
      <c r="D26">
        <f t="shared" si="0"/>
        <v>1902</v>
      </c>
      <c r="E26" t="e">
        <f t="shared" si="1"/>
        <v>#N/A</v>
      </c>
      <c r="F26" t="e">
        <f t="shared" si="4"/>
        <v>#N/A</v>
      </c>
      <c r="J26">
        <f t="shared" si="5"/>
        <v>2047</v>
      </c>
      <c r="K26">
        <v>365</v>
      </c>
    </row>
    <row r="27" spans="1:11" x14ac:dyDescent="0.25">
      <c r="A27">
        <f t="shared" si="6"/>
        <v>25</v>
      </c>
      <c r="B27" s="222">
        <f t="shared" si="2"/>
        <v>790</v>
      </c>
      <c r="C27">
        <f t="shared" si="3"/>
        <v>28</v>
      </c>
      <c r="D27">
        <f t="shared" si="0"/>
        <v>1902</v>
      </c>
      <c r="E27" t="e">
        <f t="shared" si="1"/>
        <v>#N/A</v>
      </c>
      <c r="F27" t="e">
        <f t="shared" si="4"/>
        <v>#N/A</v>
      </c>
      <c r="J27">
        <f t="shared" si="5"/>
        <v>2048</v>
      </c>
      <c r="K27">
        <v>366</v>
      </c>
    </row>
    <row r="28" spans="1:11" x14ac:dyDescent="0.25">
      <c r="A28">
        <f t="shared" si="6"/>
        <v>26</v>
      </c>
      <c r="B28" s="222">
        <f t="shared" si="2"/>
        <v>821</v>
      </c>
      <c r="C28">
        <f t="shared" si="3"/>
        <v>31</v>
      </c>
      <c r="D28">
        <f t="shared" si="0"/>
        <v>1902</v>
      </c>
      <c r="E28" t="e">
        <f t="shared" si="1"/>
        <v>#N/A</v>
      </c>
      <c r="F28" t="e">
        <f t="shared" si="4"/>
        <v>#N/A</v>
      </c>
      <c r="J28">
        <f t="shared" si="5"/>
        <v>2049</v>
      </c>
      <c r="K28">
        <v>365</v>
      </c>
    </row>
    <row r="29" spans="1:11" x14ac:dyDescent="0.25">
      <c r="A29">
        <f t="shared" si="6"/>
        <v>27</v>
      </c>
      <c r="B29" s="222">
        <f t="shared" si="2"/>
        <v>851</v>
      </c>
      <c r="C29">
        <f t="shared" si="3"/>
        <v>30</v>
      </c>
      <c r="D29">
        <f t="shared" si="0"/>
        <v>1902</v>
      </c>
      <c r="E29" t="e">
        <f t="shared" si="1"/>
        <v>#N/A</v>
      </c>
      <c r="F29" t="e">
        <f t="shared" si="4"/>
        <v>#N/A</v>
      </c>
      <c r="J29">
        <f t="shared" si="5"/>
        <v>2050</v>
      </c>
      <c r="K29">
        <v>365</v>
      </c>
    </row>
    <row r="30" spans="1:11" x14ac:dyDescent="0.25">
      <c r="A30">
        <f t="shared" si="6"/>
        <v>28</v>
      </c>
      <c r="B30" s="222">
        <f t="shared" si="2"/>
        <v>882</v>
      </c>
      <c r="C30">
        <f t="shared" si="3"/>
        <v>31</v>
      </c>
      <c r="D30">
        <f t="shared" si="0"/>
        <v>1902</v>
      </c>
      <c r="E30" t="e">
        <f t="shared" si="1"/>
        <v>#N/A</v>
      </c>
      <c r="F30" t="e">
        <f t="shared" si="4"/>
        <v>#N/A</v>
      </c>
      <c r="J30">
        <f t="shared" si="5"/>
        <v>2051</v>
      </c>
      <c r="K30">
        <v>365</v>
      </c>
    </row>
    <row r="31" spans="1:11" x14ac:dyDescent="0.25">
      <c r="A31">
        <f t="shared" si="6"/>
        <v>29</v>
      </c>
      <c r="B31" s="222">
        <f t="shared" si="2"/>
        <v>912</v>
      </c>
      <c r="C31">
        <f t="shared" si="3"/>
        <v>30</v>
      </c>
      <c r="D31">
        <f t="shared" si="0"/>
        <v>1902</v>
      </c>
      <c r="E31" t="e">
        <f t="shared" si="1"/>
        <v>#N/A</v>
      </c>
      <c r="F31" t="e">
        <f t="shared" si="4"/>
        <v>#N/A</v>
      </c>
      <c r="J31">
        <f t="shared" si="5"/>
        <v>2052</v>
      </c>
      <c r="K31">
        <v>366</v>
      </c>
    </row>
    <row r="32" spans="1:11" x14ac:dyDescent="0.25">
      <c r="A32">
        <f t="shared" si="6"/>
        <v>30</v>
      </c>
      <c r="B32" s="222">
        <f t="shared" si="2"/>
        <v>943</v>
      </c>
      <c r="C32">
        <f t="shared" si="3"/>
        <v>31</v>
      </c>
      <c r="D32">
        <f t="shared" si="0"/>
        <v>1902</v>
      </c>
      <c r="E32" t="e">
        <f t="shared" si="1"/>
        <v>#N/A</v>
      </c>
      <c r="F32" t="e">
        <f t="shared" si="4"/>
        <v>#N/A</v>
      </c>
      <c r="J32">
        <f t="shared" si="5"/>
        <v>2053</v>
      </c>
      <c r="K32">
        <v>365</v>
      </c>
    </row>
    <row r="33" spans="1:11" x14ac:dyDescent="0.25">
      <c r="A33">
        <f t="shared" si="6"/>
        <v>31</v>
      </c>
      <c r="B33" s="222">
        <f t="shared" si="2"/>
        <v>974</v>
      </c>
      <c r="C33">
        <f t="shared" si="3"/>
        <v>31</v>
      </c>
      <c r="D33">
        <f t="shared" si="0"/>
        <v>1902</v>
      </c>
      <c r="E33" t="e">
        <f t="shared" si="1"/>
        <v>#N/A</v>
      </c>
      <c r="F33" t="e">
        <f t="shared" si="4"/>
        <v>#N/A</v>
      </c>
      <c r="J33">
        <f t="shared" si="5"/>
        <v>2054</v>
      </c>
      <c r="K33">
        <v>365</v>
      </c>
    </row>
    <row r="34" spans="1:11" x14ac:dyDescent="0.25">
      <c r="A34">
        <f t="shared" si="6"/>
        <v>32</v>
      </c>
      <c r="B34" s="222">
        <f t="shared" si="2"/>
        <v>1004</v>
      </c>
      <c r="C34">
        <f t="shared" si="3"/>
        <v>30</v>
      </c>
      <c r="D34">
        <f t="shared" si="0"/>
        <v>1902</v>
      </c>
      <c r="E34" t="e">
        <f t="shared" si="1"/>
        <v>#N/A</v>
      </c>
      <c r="F34" t="e">
        <f t="shared" si="4"/>
        <v>#N/A</v>
      </c>
      <c r="J34">
        <f t="shared" si="5"/>
        <v>2055</v>
      </c>
      <c r="K34">
        <v>365</v>
      </c>
    </row>
    <row r="35" spans="1:11" x14ac:dyDescent="0.25">
      <c r="A35">
        <f t="shared" si="6"/>
        <v>33</v>
      </c>
      <c r="B35" s="222">
        <f t="shared" si="2"/>
        <v>1035</v>
      </c>
      <c r="C35">
        <f t="shared" si="3"/>
        <v>31</v>
      </c>
      <c r="D35">
        <f t="shared" si="0"/>
        <v>1902</v>
      </c>
      <c r="E35" t="e">
        <f t="shared" si="1"/>
        <v>#N/A</v>
      </c>
      <c r="F35" t="e">
        <f t="shared" si="4"/>
        <v>#N/A</v>
      </c>
      <c r="J35">
        <f t="shared" si="5"/>
        <v>2056</v>
      </c>
      <c r="K35">
        <v>366</v>
      </c>
    </row>
    <row r="36" spans="1:11" x14ac:dyDescent="0.25">
      <c r="A36">
        <f t="shared" si="6"/>
        <v>34</v>
      </c>
      <c r="B36" s="222">
        <f t="shared" si="2"/>
        <v>1065</v>
      </c>
      <c r="C36">
        <f t="shared" si="3"/>
        <v>30</v>
      </c>
      <c r="D36">
        <f t="shared" si="0"/>
        <v>1902</v>
      </c>
      <c r="E36" t="e">
        <f t="shared" si="1"/>
        <v>#N/A</v>
      </c>
      <c r="F36" t="e">
        <f t="shared" si="4"/>
        <v>#N/A</v>
      </c>
      <c r="J36">
        <f t="shared" si="5"/>
        <v>2057</v>
      </c>
      <c r="K36">
        <v>365</v>
      </c>
    </row>
    <row r="37" spans="1:11" x14ac:dyDescent="0.25">
      <c r="A37">
        <f t="shared" si="6"/>
        <v>35</v>
      </c>
      <c r="B37" s="222">
        <f t="shared" si="2"/>
        <v>1096</v>
      </c>
      <c r="C37">
        <f t="shared" si="3"/>
        <v>31</v>
      </c>
      <c r="D37">
        <f t="shared" si="0"/>
        <v>1902</v>
      </c>
      <c r="E37" t="e">
        <f t="shared" si="1"/>
        <v>#N/A</v>
      </c>
      <c r="F37" t="e">
        <f t="shared" si="4"/>
        <v>#N/A</v>
      </c>
      <c r="J37">
        <f t="shared" si="5"/>
        <v>2058</v>
      </c>
      <c r="K37">
        <v>365</v>
      </c>
    </row>
    <row r="38" spans="1:11" x14ac:dyDescent="0.25">
      <c r="A38">
        <f t="shared" si="6"/>
        <v>36</v>
      </c>
      <c r="B38" s="222">
        <f t="shared" si="2"/>
        <v>1127</v>
      </c>
      <c r="C38">
        <f t="shared" si="3"/>
        <v>31</v>
      </c>
      <c r="D38">
        <f t="shared" si="0"/>
        <v>1903</v>
      </c>
      <c r="E38" t="e">
        <f t="shared" si="1"/>
        <v>#N/A</v>
      </c>
      <c r="F38" t="e">
        <f t="shared" si="4"/>
        <v>#N/A</v>
      </c>
      <c r="J38">
        <f t="shared" si="5"/>
        <v>2059</v>
      </c>
      <c r="K38">
        <v>365</v>
      </c>
    </row>
    <row r="39" spans="1:11" x14ac:dyDescent="0.25">
      <c r="A39">
        <f t="shared" si="6"/>
        <v>37</v>
      </c>
      <c r="B39" s="222">
        <f t="shared" si="2"/>
        <v>1155</v>
      </c>
      <c r="C39">
        <f t="shared" si="3"/>
        <v>28</v>
      </c>
      <c r="D39">
        <f t="shared" si="0"/>
        <v>1903</v>
      </c>
      <c r="E39" t="e">
        <f t="shared" si="1"/>
        <v>#N/A</v>
      </c>
      <c r="F39" t="e">
        <f t="shared" si="4"/>
        <v>#N/A</v>
      </c>
      <c r="J39">
        <f t="shared" si="5"/>
        <v>2060</v>
      </c>
      <c r="K39">
        <v>366</v>
      </c>
    </row>
    <row r="40" spans="1:11" x14ac:dyDescent="0.25">
      <c r="A40">
        <f t="shared" si="6"/>
        <v>38</v>
      </c>
      <c r="B40" s="222">
        <f t="shared" si="2"/>
        <v>1186</v>
      </c>
      <c r="C40">
        <f t="shared" si="3"/>
        <v>31</v>
      </c>
      <c r="D40">
        <f t="shared" si="0"/>
        <v>1903</v>
      </c>
      <c r="E40" t="e">
        <f t="shared" si="1"/>
        <v>#N/A</v>
      </c>
      <c r="F40" t="e">
        <f t="shared" si="4"/>
        <v>#N/A</v>
      </c>
      <c r="J40">
        <f t="shared" si="5"/>
        <v>2061</v>
      </c>
      <c r="K40">
        <v>365</v>
      </c>
    </row>
    <row r="41" spans="1:11" x14ac:dyDescent="0.25">
      <c r="A41">
        <f t="shared" si="6"/>
        <v>39</v>
      </c>
      <c r="B41" s="222">
        <f t="shared" si="2"/>
        <v>1216</v>
      </c>
      <c r="C41">
        <f t="shared" si="3"/>
        <v>30</v>
      </c>
      <c r="D41">
        <f t="shared" si="0"/>
        <v>1903</v>
      </c>
      <c r="E41" t="e">
        <f t="shared" si="1"/>
        <v>#N/A</v>
      </c>
      <c r="F41" t="e">
        <f t="shared" si="4"/>
        <v>#N/A</v>
      </c>
      <c r="J41">
        <f t="shared" si="5"/>
        <v>2062</v>
      </c>
      <c r="K41">
        <v>365</v>
      </c>
    </row>
    <row r="42" spans="1:11" x14ac:dyDescent="0.25">
      <c r="A42">
        <f t="shared" si="6"/>
        <v>40</v>
      </c>
      <c r="B42" s="222">
        <f t="shared" si="2"/>
        <v>1247</v>
      </c>
      <c r="C42">
        <f t="shared" si="3"/>
        <v>31</v>
      </c>
      <c r="D42">
        <f t="shared" si="0"/>
        <v>1903</v>
      </c>
      <c r="E42" t="e">
        <f t="shared" si="1"/>
        <v>#N/A</v>
      </c>
      <c r="F42" t="e">
        <f t="shared" si="4"/>
        <v>#N/A</v>
      </c>
      <c r="J42">
        <f t="shared" si="5"/>
        <v>2063</v>
      </c>
      <c r="K42">
        <v>365</v>
      </c>
    </row>
    <row r="43" spans="1:11" x14ac:dyDescent="0.25">
      <c r="A43">
        <f t="shared" si="6"/>
        <v>41</v>
      </c>
      <c r="B43" s="222">
        <f t="shared" si="2"/>
        <v>1277</v>
      </c>
      <c r="C43">
        <f t="shared" si="3"/>
        <v>30</v>
      </c>
      <c r="D43">
        <f t="shared" si="0"/>
        <v>1903</v>
      </c>
      <c r="E43" t="e">
        <f t="shared" si="1"/>
        <v>#N/A</v>
      </c>
      <c r="F43" t="e">
        <f t="shared" si="4"/>
        <v>#N/A</v>
      </c>
      <c r="J43">
        <f t="shared" si="5"/>
        <v>2064</v>
      </c>
      <c r="K43">
        <v>366</v>
      </c>
    </row>
    <row r="44" spans="1:11" x14ac:dyDescent="0.25">
      <c r="A44">
        <f t="shared" si="6"/>
        <v>42</v>
      </c>
      <c r="B44" s="222">
        <f t="shared" si="2"/>
        <v>1308</v>
      </c>
      <c r="C44">
        <f t="shared" si="3"/>
        <v>31</v>
      </c>
      <c r="D44">
        <f t="shared" si="0"/>
        <v>1903</v>
      </c>
      <c r="E44" t="e">
        <f t="shared" si="1"/>
        <v>#N/A</v>
      </c>
      <c r="F44" t="e">
        <f t="shared" si="4"/>
        <v>#N/A</v>
      </c>
      <c r="J44">
        <f t="shared" si="5"/>
        <v>2065</v>
      </c>
      <c r="K44">
        <v>365</v>
      </c>
    </row>
    <row r="45" spans="1:11" x14ac:dyDescent="0.25">
      <c r="A45">
        <f t="shared" si="6"/>
        <v>43</v>
      </c>
      <c r="B45" s="222">
        <f t="shared" si="2"/>
        <v>1339</v>
      </c>
      <c r="C45">
        <f t="shared" si="3"/>
        <v>31</v>
      </c>
      <c r="D45">
        <f t="shared" si="0"/>
        <v>1903</v>
      </c>
      <c r="E45" t="e">
        <f t="shared" si="1"/>
        <v>#N/A</v>
      </c>
      <c r="F45" t="e">
        <f t="shared" si="4"/>
        <v>#N/A</v>
      </c>
      <c r="J45">
        <f t="shared" si="5"/>
        <v>2066</v>
      </c>
      <c r="K45">
        <v>365</v>
      </c>
    </row>
    <row r="46" spans="1:11" x14ac:dyDescent="0.25">
      <c r="A46">
        <f t="shared" si="6"/>
        <v>44</v>
      </c>
      <c r="B46" s="222">
        <f t="shared" si="2"/>
        <v>1369</v>
      </c>
      <c r="C46">
        <f t="shared" si="3"/>
        <v>30</v>
      </c>
      <c r="D46">
        <f t="shared" si="0"/>
        <v>1903</v>
      </c>
      <c r="E46" t="e">
        <f t="shared" si="1"/>
        <v>#N/A</v>
      </c>
      <c r="F46" t="e">
        <f t="shared" si="4"/>
        <v>#N/A</v>
      </c>
      <c r="J46">
        <f t="shared" si="5"/>
        <v>2067</v>
      </c>
      <c r="K46">
        <v>365</v>
      </c>
    </row>
    <row r="47" spans="1:11" x14ac:dyDescent="0.25">
      <c r="A47">
        <f t="shared" si="6"/>
        <v>45</v>
      </c>
      <c r="B47" s="222">
        <f t="shared" si="2"/>
        <v>1400</v>
      </c>
      <c r="C47">
        <f t="shared" si="3"/>
        <v>31</v>
      </c>
      <c r="D47">
        <f t="shared" si="0"/>
        <v>1903</v>
      </c>
      <c r="E47" t="e">
        <f t="shared" si="1"/>
        <v>#N/A</v>
      </c>
      <c r="F47" t="e">
        <f t="shared" si="4"/>
        <v>#N/A</v>
      </c>
      <c r="J47">
        <f t="shared" si="5"/>
        <v>2068</v>
      </c>
      <c r="K47">
        <v>366</v>
      </c>
    </row>
    <row r="48" spans="1:11" x14ac:dyDescent="0.25">
      <c r="A48">
        <f t="shared" si="6"/>
        <v>46</v>
      </c>
      <c r="B48" s="222">
        <f t="shared" si="2"/>
        <v>1430</v>
      </c>
      <c r="C48">
        <f t="shared" si="3"/>
        <v>30</v>
      </c>
      <c r="D48">
        <f t="shared" si="0"/>
        <v>1903</v>
      </c>
      <c r="E48" t="e">
        <f t="shared" si="1"/>
        <v>#N/A</v>
      </c>
      <c r="F48" t="e">
        <f t="shared" si="4"/>
        <v>#N/A</v>
      </c>
      <c r="J48">
        <f t="shared" si="5"/>
        <v>2069</v>
      </c>
      <c r="K48">
        <v>365</v>
      </c>
    </row>
    <row r="49" spans="1:11" x14ac:dyDescent="0.25">
      <c r="A49">
        <f t="shared" si="6"/>
        <v>47</v>
      </c>
      <c r="B49" s="222">
        <f t="shared" si="2"/>
        <v>1461</v>
      </c>
      <c r="C49">
        <f t="shared" si="3"/>
        <v>31</v>
      </c>
      <c r="D49">
        <f t="shared" si="0"/>
        <v>1903</v>
      </c>
      <c r="E49" t="e">
        <f t="shared" si="1"/>
        <v>#N/A</v>
      </c>
      <c r="F49" t="e">
        <f t="shared" si="4"/>
        <v>#N/A</v>
      </c>
      <c r="J49">
        <f t="shared" si="5"/>
        <v>2070</v>
      </c>
      <c r="K49">
        <v>365</v>
      </c>
    </row>
    <row r="50" spans="1:11" x14ac:dyDescent="0.25">
      <c r="A50">
        <f t="shared" si="6"/>
        <v>48</v>
      </c>
      <c r="B50" s="222">
        <f t="shared" si="2"/>
        <v>1492</v>
      </c>
      <c r="C50">
        <f t="shared" si="3"/>
        <v>31</v>
      </c>
      <c r="D50">
        <f t="shared" si="0"/>
        <v>1904</v>
      </c>
      <c r="E50" t="e">
        <f t="shared" si="1"/>
        <v>#N/A</v>
      </c>
      <c r="F50" t="e">
        <f t="shared" si="4"/>
        <v>#N/A</v>
      </c>
      <c r="J50">
        <f t="shared" si="5"/>
        <v>2071</v>
      </c>
      <c r="K50">
        <v>365</v>
      </c>
    </row>
    <row r="51" spans="1:11" x14ac:dyDescent="0.25">
      <c r="A51">
        <f t="shared" si="6"/>
        <v>49</v>
      </c>
      <c r="B51" s="222">
        <f t="shared" si="2"/>
        <v>1521</v>
      </c>
      <c r="C51">
        <f t="shared" si="3"/>
        <v>29</v>
      </c>
      <c r="D51">
        <f t="shared" si="0"/>
        <v>1904</v>
      </c>
      <c r="E51" t="e">
        <f t="shared" si="1"/>
        <v>#N/A</v>
      </c>
      <c r="F51" t="e">
        <f t="shared" si="4"/>
        <v>#N/A</v>
      </c>
      <c r="J51">
        <f t="shared" si="5"/>
        <v>2072</v>
      </c>
      <c r="K51">
        <v>366</v>
      </c>
    </row>
    <row r="52" spans="1:11" x14ac:dyDescent="0.25">
      <c r="A52">
        <f t="shared" si="6"/>
        <v>50</v>
      </c>
      <c r="B52" s="222">
        <f t="shared" si="2"/>
        <v>1552</v>
      </c>
      <c r="C52">
        <f t="shared" si="3"/>
        <v>31</v>
      </c>
      <c r="D52">
        <f t="shared" si="0"/>
        <v>1904</v>
      </c>
      <c r="E52" t="e">
        <f t="shared" si="1"/>
        <v>#N/A</v>
      </c>
      <c r="F52" t="e">
        <f t="shared" si="4"/>
        <v>#N/A</v>
      </c>
      <c r="J52">
        <f t="shared" si="5"/>
        <v>2073</v>
      </c>
      <c r="K52">
        <v>365</v>
      </c>
    </row>
    <row r="53" spans="1:11" x14ac:dyDescent="0.25">
      <c r="A53">
        <f t="shared" si="6"/>
        <v>51</v>
      </c>
      <c r="B53" s="222">
        <f t="shared" si="2"/>
        <v>1582</v>
      </c>
      <c r="C53">
        <f t="shared" si="3"/>
        <v>30</v>
      </c>
      <c r="D53">
        <f t="shared" si="0"/>
        <v>1904</v>
      </c>
      <c r="E53" t="e">
        <f t="shared" si="1"/>
        <v>#N/A</v>
      </c>
      <c r="F53" t="e">
        <f t="shared" si="4"/>
        <v>#N/A</v>
      </c>
      <c r="J53">
        <f t="shared" si="5"/>
        <v>2074</v>
      </c>
      <c r="K53">
        <v>365</v>
      </c>
    </row>
    <row r="54" spans="1:11" x14ac:dyDescent="0.25">
      <c r="A54">
        <f t="shared" si="6"/>
        <v>52</v>
      </c>
      <c r="B54" s="222">
        <f t="shared" si="2"/>
        <v>1613</v>
      </c>
      <c r="C54">
        <f t="shared" si="3"/>
        <v>31</v>
      </c>
      <c r="D54">
        <f t="shared" si="0"/>
        <v>1904</v>
      </c>
      <c r="E54" t="e">
        <f t="shared" si="1"/>
        <v>#N/A</v>
      </c>
      <c r="F54" t="e">
        <f t="shared" si="4"/>
        <v>#N/A</v>
      </c>
      <c r="J54">
        <f t="shared" si="5"/>
        <v>2075</v>
      </c>
      <c r="K54">
        <v>365</v>
      </c>
    </row>
    <row r="55" spans="1:11" x14ac:dyDescent="0.25">
      <c r="A55">
        <f t="shared" si="6"/>
        <v>53</v>
      </c>
      <c r="B55" s="222">
        <f t="shared" si="2"/>
        <v>1643</v>
      </c>
      <c r="C55">
        <f t="shared" si="3"/>
        <v>30</v>
      </c>
      <c r="D55">
        <f t="shared" si="0"/>
        <v>1904</v>
      </c>
      <c r="E55" t="e">
        <f t="shared" si="1"/>
        <v>#N/A</v>
      </c>
      <c r="F55" t="e">
        <f t="shared" si="4"/>
        <v>#N/A</v>
      </c>
      <c r="J55">
        <f t="shared" si="5"/>
        <v>2076</v>
      </c>
      <c r="K55">
        <v>366</v>
      </c>
    </row>
    <row r="56" spans="1:11" x14ac:dyDescent="0.25">
      <c r="A56">
        <f t="shared" si="6"/>
        <v>54</v>
      </c>
      <c r="B56" s="222">
        <f t="shared" si="2"/>
        <v>1674</v>
      </c>
      <c r="C56">
        <f t="shared" si="3"/>
        <v>31</v>
      </c>
      <c r="D56">
        <f t="shared" si="0"/>
        <v>1904</v>
      </c>
      <c r="E56" t="e">
        <f t="shared" si="1"/>
        <v>#N/A</v>
      </c>
      <c r="F56" t="e">
        <f t="shared" si="4"/>
        <v>#N/A</v>
      </c>
      <c r="J56">
        <f t="shared" si="5"/>
        <v>2077</v>
      </c>
      <c r="K56">
        <v>365</v>
      </c>
    </row>
    <row r="57" spans="1:11" x14ac:dyDescent="0.25">
      <c r="A57">
        <f t="shared" si="6"/>
        <v>55</v>
      </c>
      <c r="B57" s="222">
        <f t="shared" si="2"/>
        <v>1705</v>
      </c>
      <c r="C57">
        <f t="shared" si="3"/>
        <v>31</v>
      </c>
      <c r="D57">
        <f t="shared" si="0"/>
        <v>1904</v>
      </c>
      <c r="E57" t="e">
        <f t="shared" si="1"/>
        <v>#N/A</v>
      </c>
      <c r="F57" t="e">
        <f t="shared" si="4"/>
        <v>#N/A</v>
      </c>
      <c r="J57">
        <f t="shared" si="5"/>
        <v>2078</v>
      </c>
      <c r="K57">
        <v>365</v>
      </c>
    </row>
    <row r="58" spans="1:11" x14ac:dyDescent="0.25">
      <c r="A58">
        <f t="shared" si="6"/>
        <v>56</v>
      </c>
      <c r="B58" s="222">
        <f t="shared" si="2"/>
        <v>1735</v>
      </c>
      <c r="C58">
        <f t="shared" si="3"/>
        <v>30</v>
      </c>
      <c r="D58">
        <f t="shared" si="0"/>
        <v>1904</v>
      </c>
      <c r="E58" t="e">
        <f t="shared" si="1"/>
        <v>#N/A</v>
      </c>
      <c r="F58" t="e">
        <f t="shared" si="4"/>
        <v>#N/A</v>
      </c>
      <c r="J58">
        <f t="shared" si="5"/>
        <v>2079</v>
      </c>
      <c r="K58">
        <v>365</v>
      </c>
    </row>
    <row r="59" spans="1:11" x14ac:dyDescent="0.25">
      <c r="A59">
        <f t="shared" si="6"/>
        <v>57</v>
      </c>
      <c r="B59" s="222">
        <f t="shared" si="2"/>
        <v>1766</v>
      </c>
      <c r="C59">
        <f t="shared" si="3"/>
        <v>31</v>
      </c>
      <c r="D59">
        <f t="shared" si="0"/>
        <v>1904</v>
      </c>
      <c r="E59" t="e">
        <f t="shared" si="1"/>
        <v>#N/A</v>
      </c>
      <c r="F59" t="e">
        <f t="shared" si="4"/>
        <v>#N/A</v>
      </c>
      <c r="J59">
        <f t="shared" si="5"/>
        <v>2080</v>
      </c>
      <c r="K59">
        <v>366</v>
      </c>
    </row>
    <row r="60" spans="1:11" x14ac:dyDescent="0.25">
      <c r="A60">
        <f t="shared" si="6"/>
        <v>58</v>
      </c>
      <c r="B60" s="222">
        <f t="shared" si="2"/>
        <v>1796</v>
      </c>
      <c r="C60">
        <f t="shared" si="3"/>
        <v>30</v>
      </c>
      <c r="D60">
        <f t="shared" si="0"/>
        <v>1904</v>
      </c>
      <c r="E60" t="e">
        <f t="shared" si="1"/>
        <v>#N/A</v>
      </c>
      <c r="F60" t="e">
        <f t="shared" si="4"/>
        <v>#N/A</v>
      </c>
      <c r="J60">
        <f t="shared" si="5"/>
        <v>2081</v>
      </c>
      <c r="K60">
        <v>365</v>
      </c>
    </row>
    <row r="61" spans="1:11" x14ac:dyDescent="0.25">
      <c r="A61">
        <f t="shared" si="6"/>
        <v>59</v>
      </c>
      <c r="B61" s="222">
        <f t="shared" si="2"/>
        <v>1827</v>
      </c>
      <c r="C61">
        <f t="shared" si="3"/>
        <v>31</v>
      </c>
      <c r="D61">
        <f t="shared" si="0"/>
        <v>1904</v>
      </c>
      <c r="E61" t="e">
        <f t="shared" si="1"/>
        <v>#N/A</v>
      </c>
      <c r="F61" t="e">
        <f t="shared" si="4"/>
        <v>#N/A</v>
      </c>
      <c r="J61">
        <f t="shared" si="5"/>
        <v>2082</v>
      </c>
      <c r="K61">
        <v>365</v>
      </c>
    </row>
    <row r="62" spans="1:11" x14ac:dyDescent="0.25">
      <c r="A62">
        <f t="shared" si="6"/>
        <v>60</v>
      </c>
      <c r="B62" s="222">
        <f t="shared" si="2"/>
        <v>1858</v>
      </c>
      <c r="C62">
        <f t="shared" si="3"/>
        <v>31</v>
      </c>
      <c r="D62">
        <f t="shared" si="0"/>
        <v>1905</v>
      </c>
      <c r="E62" t="e">
        <f t="shared" si="1"/>
        <v>#N/A</v>
      </c>
      <c r="F62" t="e">
        <f t="shared" si="4"/>
        <v>#N/A</v>
      </c>
      <c r="J62">
        <f t="shared" si="5"/>
        <v>2083</v>
      </c>
      <c r="K62">
        <v>365</v>
      </c>
    </row>
    <row r="63" spans="1:11" x14ac:dyDescent="0.25">
      <c r="A63">
        <f t="shared" si="6"/>
        <v>61</v>
      </c>
      <c r="B63" s="222">
        <f t="shared" si="2"/>
        <v>1886</v>
      </c>
      <c r="C63">
        <f t="shared" si="3"/>
        <v>28</v>
      </c>
      <c r="D63">
        <f t="shared" si="0"/>
        <v>1905</v>
      </c>
      <c r="E63" t="e">
        <f t="shared" si="1"/>
        <v>#N/A</v>
      </c>
      <c r="F63" t="e">
        <f t="shared" si="4"/>
        <v>#N/A</v>
      </c>
      <c r="J63">
        <f t="shared" si="5"/>
        <v>2084</v>
      </c>
      <c r="K63">
        <v>366</v>
      </c>
    </row>
    <row r="64" spans="1:11" x14ac:dyDescent="0.25">
      <c r="A64">
        <f t="shared" si="6"/>
        <v>62</v>
      </c>
      <c r="B64" s="222">
        <f t="shared" si="2"/>
        <v>1917</v>
      </c>
      <c r="C64">
        <f t="shared" si="3"/>
        <v>31</v>
      </c>
      <c r="D64">
        <f t="shared" si="0"/>
        <v>1905</v>
      </c>
      <c r="E64" t="e">
        <f t="shared" si="1"/>
        <v>#N/A</v>
      </c>
      <c r="F64" t="e">
        <f t="shared" si="4"/>
        <v>#N/A</v>
      </c>
      <c r="J64">
        <f t="shared" si="5"/>
        <v>2085</v>
      </c>
      <c r="K64">
        <v>365</v>
      </c>
    </row>
    <row r="65" spans="1:11" x14ac:dyDescent="0.25">
      <c r="A65">
        <f t="shared" si="6"/>
        <v>63</v>
      </c>
      <c r="B65" s="222">
        <f t="shared" si="2"/>
        <v>1947</v>
      </c>
      <c r="C65">
        <f t="shared" si="3"/>
        <v>30</v>
      </c>
      <c r="D65">
        <f t="shared" si="0"/>
        <v>1905</v>
      </c>
      <c r="E65" t="e">
        <f t="shared" si="1"/>
        <v>#N/A</v>
      </c>
      <c r="F65" t="e">
        <f t="shared" si="4"/>
        <v>#N/A</v>
      </c>
      <c r="J65">
        <f t="shared" si="5"/>
        <v>2086</v>
      </c>
      <c r="K65">
        <v>365</v>
      </c>
    </row>
    <row r="66" spans="1:11" x14ac:dyDescent="0.25">
      <c r="A66">
        <f t="shared" si="6"/>
        <v>64</v>
      </c>
      <c r="B66" s="222">
        <f t="shared" si="2"/>
        <v>1978</v>
      </c>
      <c r="C66">
        <f t="shared" si="3"/>
        <v>31</v>
      </c>
      <c r="D66">
        <f t="shared" si="0"/>
        <v>1905</v>
      </c>
      <c r="E66" t="e">
        <f t="shared" si="1"/>
        <v>#N/A</v>
      </c>
      <c r="F66" t="e">
        <f t="shared" si="4"/>
        <v>#N/A</v>
      </c>
      <c r="J66">
        <f t="shared" si="5"/>
        <v>2087</v>
      </c>
      <c r="K66">
        <v>365</v>
      </c>
    </row>
    <row r="67" spans="1:11" x14ac:dyDescent="0.25">
      <c r="A67">
        <f t="shared" si="6"/>
        <v>65</v>
      </c>
      <c r="B67" s="222">
        <f t="shared" si="2"/>
        <v>2008</v>
      </c>
      <c r="C67">
        <f t="shared" si="3"/>
        <v>30</v>
      </c>
      <c r="D67">
        <f t="shared" ref="D67:D130" si="7">YEAR(B67)</f>
        <v>1905</v>
      </c>
      <c r="E67" t="e">
        <f t="shared" ref="E67:E130" si="8">VLOOKUP(D67,$J$2:$K$78,2,FALSE)</f>
        <v>#N/A</v>
      </c>
      <c r="F67" t="e">
        <f t="shared" si="4"/>
        <v>#N/A</v>
      </c>
      <c r="J67">
        <f t="shared" si="5"/>
        <v>2088</v>
      </c>
      <c r="K67">
        <v>366</v>
      </c>
    </row>
    <row r="68" spans="1:11" x14ac:dyDescent="0.25">
      <c r="A68">
        <f t="shared" si="6"/>
        <v>66</v>
      </c>
      <c r="B68" s="222">
        <f t="shared" ref="B68:B131" si="9">EOMONTH($B$2,A68)</f>
        <v>2039</v>
      </c>
      <c r="C68">
        <f t="shared" ref="C68:C131" si="10">B68-B67</f>
        <v>31</v>
      </c>
      <c r="D68">
        <f t="shared" si="7"/>
        <v>1905</v>
      </c>
      <c r="E68" t="e">
        <f t="shared" si="8"/>
        <v>#N/A</v>
      </c>
      <c r="F68" t="e">
        <f t="shared" ref="F68:F131" si="11">C68/E68</f>
        <v>#N/A</v>
      </c>
      <c r="J68">
        <f t="shared" ref="J68:J78" si="12">J67+1</f>
        <v>2089</v>
      </c>
      <c r="K68">
        <v>365</v>
      </c>
    </row>
    <row r="69" spans="1:11" x14ac:dyDescent="0.25">
      <c r="A69">
        <f t="shared" ref="A69:A132" si="13">A68+1</f>
        <v>67</v>
      </c>
      <c r="B69" s="222">
        <f t="shared" si="9"/>
        <v>2070</v>
      </c>
      <c r="C69">
        <f t="shared" si="10"/>
        <v>31</v>
      </c>
      <c r="D69">
        <f t="shared" si="7"/>
        <v>1905</v>
      </c>
      <c r="E69" t="e">
        <f t="shared" si="8"/>
        <v>#N/A</v>
      </c>
      <c r="F69" t="e">
        <f t="shared" si="11"/>
        <v>#N/A</v>
      </c>
      <c r="J69">
        <f t="shared" si="12"/>
        <v>2090</v>
      </c>
      <c r="K69">
        <v>365</v>
      </c>
    </row>
    <row r="70" spans="1:11" x14ac:dyDescent="0.25">
      <c r="A70">
        <f t="shared" si="13"/>
        <v>68</v>
      </c>
      <c r="B70" s="222">
        <f t="shared" si="9"/>
        <v>2100</v>
      </c>
      <c r="C70">
        <f t="shared" si="10"/>
        <v>30</v>
      </c>
      <c r="D70">
        <f t="shared" si="7"/>
        <v>1905</v>
      </c>
      <c r="E70" t="e">
        <f t="shared" si="8"/>
        <v>#N/A</v>
      </c>
      <c r="F70" t="e">
        <f t="shared" si="11"/>
        <v>#N/A</v>
      </c>
      <c r="J70">
        <f t="shared" si="12"/>
        <v>2091</v>
      </c>
      <c r="K70">
        <v>365</v>
      </c>
    </row>
    <row r="71" spans="1:11" x14ac:dyDescent="0.25">
      <c r="A71">
        <f t="shared" si="13"/>
        <v>69</v>
      </c>
      <c r="B71" s="222">
        <f t="shared" si="9"/>
        <v>2131</v>
      </c>
      <c r="C71">
        <f t="shared" si="10"/>
        <v>31</v>
      </c>
      <c r="D71">
        <f t="shared" si="7"/>
        <v>1905</v>
      </c>
      <c r="E71" t="e">
        <f t="shared" si="8"/>
        <v>#N/A</v>
      </c>
      <c r="F71" t="e">
        <f t="shared" si="11"/>
        <v>#N/A</v>
      </c>
      <c r="J71">
        <f t="shared" si="12"/>
        <v>2092</v>
      </c>
      <c r="K71">
        <v>366</v>
      </c>
    </row>
    <row r="72" spans="1:11" x14ac:dyDescent="0.25">
      <c r="A72">
        <f t="shared" si="13"/>
        <v>70</v>
      </c>
      <c r="B72" s="222">
        <f t="shared" si="9"/>
        <v>2161</v>
      </c>
      <c r="C72">
        <f t="shared" si="10"/>
        <v>30</v>
      </c>
      <c r="D72">
        <f t="shared" si="7"/>
        <v>1905</v>
      </c>
      <c r="E72" t="e">
        <f t="shared" si="8"/>
        <v>#N/A</v>
      </c>
      <c r="F72" t="e">
        <f t="shared" si="11"/>
        <v>#N/A</v>
      </c>
      <c r="J72">
        <f t="shared" si="12"/>
        <v>2093</v>
      </c>
      <c r="K72">
        <v>365</v>
      </c>
    </row>
    <row r="73" spans="1:11" x14ac:dyDescent="0.25">
      <c r="A73">
        <f t="shared" si="13"/>
        <v>71</v>
      </c>
      <c r="B73" s="222">
        <f t="shared" si="9"/>
        <v>2192</v>
      </c>
      <c r="C73">
        <f t="shared" si="10"/>
        <v>31</v>
      </c>
      <c r="D73">
        <f t="shared" si="7"/>
        <v>1905</v>
      </c>
      <c r="E73" t="e">
        <f t="shared" si="8"/>
        <v>#N/A</v>
      </c>
      <c r="F73" t="e">
        <f t="shared" si="11"/>
        <v>#N/A</v>
      </c>
      <c r="J73">
        <f t="shared" si="12"/>
        <v>2094</v>
      </c>
      <c r="K73">
        <v>365</v>
      </c>
    </row>
    <row r="74" spans="1:11" x14ac:dyDescent="0.25">
      <c r="A74">
        <f t="shared" si="13"/>
        <v>72</v>
      </c>
      <c r="B74" s="222">
        <f t="shared" si="9"/>
        <v>2223</v>
      </c>
      <c r="C74">
        <f t="shared" si="10"/>
        <v>31</v>
      </c>
      <c r="D74">
        <f t="shared" si="7"/>
        <v>1906</v>
      </c>
      <c r="E74" t="e">
        <f t="shared" si="8"/>
        <v>#N/A</v>
      </c>
      <c r="F74" t="e">
        <f t="shared" si="11"/>
        <v>#N/A</v>
      </c>
      <c r="J74">
        <f t="shared" si="12"/>
        <v>2095</v>
      </c>
      <c r="K74">
        <v>365</v>
      </c>
    </row>
    <row r="75" spans="1:11" x14ac:dyDescent="0.25">
      <c r="A75">
        <f t="shared" si="13"/>
        <v>73</v>
      </c>
      <c r="B75" s="222">
        <f t="shared" si="9"/>
        <v>2251</v>
      </c>
      <c r="C75">
        <f t="shared" si="10"/>
        <v>28</v>
      </c>
      <c r="D75">
        <f t="shared" si="7"/>
        <v>1906</v>
      </c>
      <c r="E75" t="e">
        <f t="shared" si="8"/>
        <v>#N/A</v>
      </c>
      <c r="F75" t="e">
        <f t="shared" si="11"/>
        <v>#N/A</v>
      </c>
      <c r="J75">
        <f t="shared" si="12"/>
        <v>2096</v>
      </c>
      <c r="K75">
        <v>366</v>
      </c>
    </row>
    <row r="76" spans="1:11" x14ac:dyDescent="0.25">
      <c r="A76">
        <f t="shared" si="13"/>
        <v>74</v>
      </c>
      <c r="B76" s="222">
        <f t="shared" si="9"/>
        <v>2282</v>
      </c>
      <c r="C76">
        <f t="shared" si="10"/>
        <v>31</v>
      </c>
      <c r="D76">
        <f t="shared" si="7"/>
        <v>1906</v>
      </c>
      <c r="E76" t="e">
        <f t="shared" si="8"/>
        <v>#N/A</v>
      </c>
      <c r="F76" t="e">
        <f t="shared" si="11"/>
        <v>#N/A</v>
      </c>
      <c r="J76">
        <f t="shared" si="12"/>
        <v>2097</v>
      </c>
      <c r="K76">
        <v>365</v>
      </c>
    </row>
    <row r="77" spans="1:11" x14ac:dyDescent="0.25">
      <c r="A77">
        <f t="shared" si="13"/>
        <v>75</v>
      </c>
      <c r="B77" s="222">
        <f t="shared" si="9"/>
        <v>2312</v>
      </c>
      <c r="C77">
        <f t="shared" si="10"/>
        <v>30</v>
      </c>
      <c r="D77">
        <f t="shared" si="7"/>
        <v>1906</v>
      </c>
      <c r="E77" t="e">
        <f t="shared" si="8"/>
        <v>#N/A</v>
      </c>
      <c r="F77" t="e">
        <f t="shared" si="11"/>
        <v>#N/A</v>
      </c>
      <c r="J77">
        <f t="shared" si="12"/>
        <v>2098</v>
      </c>
      <c r="K77">
        <v>365</v>
      </c>
    </row>
    <row r="78" spans="1:11" x14ac:dyDescent="0.25">
      <c r="A78">
        <f t="shared" si="13"/>
        <v>76</v>
      </c>
      <c r="B78" s="222">
        <f t="shared" si="9"/>
        <v>2343</v>
      </c>
      <c r="C78">
        <f t="shared" si="10"/>
        <v>31</v>
      </c>
      <c r="D78">
        <f t="shared" si="7"/>
        <v>1906</v>
      </c>
      <c r="E78" t="e">
        <f t="shared" si="8"/>
        <v>#N/A</v>
      </c>
      <c r="F78" t="e">
        <f t="shared" si="11"/>
        <v>#N/A</v>
      </c>
      <c r="J78">
        <f t="shared" si="12"/>
        <v>2099</v>
      </c>
      <c r="K78">
        <v>365</v>
      </c>
    </row>
    <row r="79" spans="1:11" x14ac:dyDescent="0.25">
      <c r="A79">
        <f t="shared" si="13"/>
        <v>77</v>
      </c>
      <c r="B79" s="222">
        <f t="shared" si="9"/>
        <v>2373</v>
      </c>
      <c r="C79">
        <f t="shared" si="10"/>
        <v>30</v>
      </c>
      <c r="D79">
        <f t="shared" si="7"/>
        <v>1906</v>
      </c>
      <c r="E79" t="e">
        <f t="shared" si="8"/>
        <v>#N/A</v>
      </c>
      <c r="F79" t="e">
        <f t="shared" si="11"/>
        <v>#N/A</v>
      </c>
    </row>
    <row r="80" spans="1:11" x14ac:dyDescent="0.25">
      <c r="A80">
        <f t="shared" si="13"/>
        <v>78</v>
      </c>
      <c r="B80" s="222">
        <f t="shared" si="9"/>
        <v>2404</v>
      </c>
      <c r="C80">
        <f t="shared" si="10"/>
        <v>31</v>
      </c>
      <c r="D80">
        <f t="shared" si="7"/>
        <v>1906</v>
      </c>
      <c r="E80" t="e">
        <f t="shared" si="8"/>
        <v>#N/A</v>
      </c>
      <c r="F80" t="e">
        <f t="shared" si="11"/>
        <v>#N/A</v>
      </c>
    </row>
    <row r="81" spans="1:6" x14ac:dyDescent="0.25">
      <c r="A81">
        <f t="shared" si="13"/>
        <v>79</v>
      </c>
      <c r="B81" s="222">
        <f t="shared" si="9"/>
        <v>2435</v>
      </c>
      <c r="C81">
        <f t="shared" si="10"/>
        <v>31</v>
      </c>
      <c r="D81">
        <f t="shared" si="7"/>
        <v>1906</v>
      </c>
      <c r="E81" t="e">
        <f t="shared" si="8"/>
        <v>#N/A</v>
      </c>
      <c r="F81" t="e">
        <f t="shared" si="11"/>
        <v>#N/A</v>
      </c>
    </row>
    <row r="82" spans="1:6" x14ac:dyDescent="0.25">
      <c r="A82">
        <f t="shared" si="13"/>
        <v>80</v>
      </c>
      <c r="B82" s="222">
        <f t="shared" si="9"/>
        <v>2465</v>
      </c>
      <c r="C82">
        <f t="shared" si="10"/>
        <v>30</v>
      </c>
      <c r="D82">
        <f t="shared" si="7"/>
        <v>1906</v>
      </c>
      <c r="E82" t="e">
        <f t="shared" si="8"/>
        <v>#N/A</v>
      </c>
      <c r="F82" t="e">
        <f t="shared" si="11"/>
        <v>#N/A</v>
      </c>
    </row>
    <row r="83" spans="1:6" x14ac:dyDescent="0.25">
      <c r="A83">
        <f t="shared" si="13"/>
        <v>81</v>
      </c>
      <c r="B83" s="222">
        <f t="shared" si="9"/>
        <v>2496</v>
      </c>
      <c r="C83">
        <f t="shared" si="10"/>
        <v>31</v>
      </c>
      <c r="D83">
        <f t="shared" si="7"/>
        <v>1906</v>
      </c>
      <c r="E83" t="e">
        <f t="shared" si="8"/>
        <v>#N/A</v>
      </c>
      <c r="F83" t="e">
        <f t="shared" si="11"/>
        <v>#N/A</v>
      </c>
    </row>
    <row r="84" spans="1:6" x14ac:dyDescent="0.25">
      <c r="A84">
        <f t="shared" si="13"/>
        <v>82</v>
      </c>
      <c r="B84" s="222">
        <f t="shared" si="9"/>
        <v>2526</v>
      </c>
      <c r="C84">
        <f t="shared" si="10"/>
        <v>30</v>
      </c>
      <c r="D84">
        <f t="shared" si="7"/>
        <v>1906</v>
      </c>
      <c r="E84" t="e">
        <f t="shared" si="8"/>
        <v>#N/A</v>
      </c>
      <c r="F84" t="e">
        <f t="shared" si="11"/>
        <v>#N/A</v>
      </c>
    </row>
    <row r="85" spans="1:6" x14ac:dyDescent="0.25">
      <c r="A85">
        <f t="shared" si="13"/>
        <v>83</v>
      </c>
      <c r="B85" s="222">
        <f t="shared" si="9"/>
        <v>2557</v>
      </c>
      <c r="C85">
        <f t="shared" si="10"/>
        <v>31</v>
      </c>
      <c r="D85">
        <f t="shared" si="7"/>
        <v>1906</v>
      </c>
      <c r="E85" t="e">
        <f t="shared" si="8"/>
        <v>#N/A</v>
      </c>
      <c r="F85" t="e">
        <f t="shared" si="11"/>
        <v>#N/A</v>
      </c>
    </row>
    <row r="86" spans="1:6" x14ac:dyDescent="0.25">
      <c r="A86">
        <f t="shared" si="13"/>
        <v>84</v>
      </c>
      <c r="B86" s="222">
        <f t="shared" si="9"/>
        <v>2588</v>
      </c>
      <c r="C86">
        <f t="shared" si="10"/>
        <v>31</v>
      </c>
      <c r="D86">
        <f t="shared" si="7"/>
        <v>1907</v>
      </c>
      <c r="E86" t="e">
        <f t="shared" si="8"/>
        <v>#N/A</v>
      </c>
      <c r="F86" t="e">
        <f t="shared" si="11"/>
        <v>#N/A</v>
      </c>
    </row>
    <row r="87" spans="1:6" x14ac:dyDescent="0.25">
      <c r="A87">
        <f t="shared" si="13"/>
        <v>85</v>
      </c>
      <c r="B87" s="222">
        <f t="shared" si="9"/>
        <v>2616</v>
      </c>
      <c r="C87">
        <f t="shared" si="10"/>
        <v>28</v>
      </c>
      <c r="D87">
        <f t="shared" si="7"/>
        <v>1907</v>
      </c>
      <c r="E87" t="e">
        <f t="shared" si="8"/>
        <v>#N/A</v>
      </c>
      <c r="F87" t="e">
        <f t="shared" si="11"/>
        <v>#N/A</v>
      </c>
    </row>
    <row r="88" spans="1:6" x14ac:dyDescent="0.25">
      <c r="A88">
        <f t="shared" si="13"/>
        <v>86</v>
      </c>
      <c r="B88" s="222">
        <f t="shared" si="9"/>
        <v>2647</v>
      </c>
      <c r="C88">
        <f t="shared" si="10"/>
        <v>31</v>
      </c>
      <c r="D88">
        <f t="shared" si="7"/>
        <v>1907</v>
      </c>
      <c r="E88" t="e">
        <f t="shared" si="8"/>
        <v>#N/A</v>
      </c>
      <c r="F88" t="e">
        <f t="shared" si="11"/>
        <v>#N/A</v>
      </c>
    </row>
    <row r="89" spans="1:6" x14ac:dyDescent="0.25">
      <c r="A89">
        <f t="shared" si="13"/>
        <v>87</v>
      </c>
      <c r="B89" s="222">
        <f t="shared" si="9"/>
        <v>2677</v>
      </c>
      <c r="C89">
        <f t="shared" si="10"/>
        <v>30</v>
      </c>
      <c r="D89">
        <f t="shared" si="7"/>
        <v>1907</v>
      </c>
      <c r="E89" t="e">
        <f t="shared" si="8"/>
        <v>#N/A</v>
      </c>
      <c r="F89" t="e">
        <f t="shared" si="11"/>
        <v>#N/A</v>
      </c>
    </row>
    <row r="90" spans="1:6" x14ac:dyDescent="0.25">
      <c r="A90">
        <f t="shared" si="13"/>
        <v>88</v>
      </c>
      <c r="B90" s="222">
        <f t="shared" si="9"/>
        <v>2708</v>
      </c>
      <c r="C90">
        <f t="shared" si="10"/>
        <v>31</v>
      </c>
      <c r="D90">
        <f t="shared" si="7"/>
        <v>1907</v>
      </c>
      <c r="E90" t="e">
        <f t="shared" si="8"/>
        <v>#N/A</v>
      </c>
      <c r="F90" t="e">
        <f t="shared" si="11"/>
        <v>#N/A</v>
      </c>
    </row>
    <row r="91" spans="1:6" x14ac:dyDescent="0.25">
      <c r="A91">
        <f t="shared" si="13"/>
        <v>89</v>
      </c>
      <c r="B91" s="222">
        <f t="shared" si="9"/>
        <v>2738</v>
      </c>
      <c r="C91">
        <f t="shared" si="10"/>
        <v>30</v>
      </c>
      <c r="D91">
        <f t="shared" si="7"/>
        <v>1907</v>
      </c>
      <c r="E91" t="e">
        <f t="shared" si="8"/>
        <v>#N/A</v>
      </c>
      <c r="F91" t="e">
        <f t="shared" si="11"/>
        <v>#N/A</v>
      </c>
    </row>
    <row r="92" spans="1:6" x14ac:dyDescent="0.25">
      <c r="A92">
        <f t="shared" si="13"/>
        <v>90</v>
      </c>
      <c r="B92" s="222">
        <f t="shared" si="9"/>
        <v>2769</v>
      </c>
      <c r="C92">
        <f t="shared" si="10"/>
        <v>31</v>
      </c>
      <c r="D92">
        <f t="shared" si="7"/>
        <v>1907</v>
      </c>
      <c r="E92" t="e">
        <f t="shared" si="8"/>
        <v>#N/A</v>
      </c>
      <c r="F92" t="e">
        <f t="shared" si="11"/>
        <v>#N/A</v>
      </c>
    </row>
    <row r="93" spans="1:6" x14ac:dyDescent="0.25">
      <c r="A93">
        <f t="shared" si="13"/>
        <v>91</v>
      </c>
      <c r="B93" s="222">
        <f t="shared" si="9"/>
        <v>2800</v>
      </c>
      <c r="C93">
        <f t="shared" si="10"/>
        <v>31</v>
      </c>
      <c r="D93">
        <f t="shared" si="7"/>
        <v>1907</v>
      </c>
      <c r="E93" t="e">
        <f t="shared" si="8"/>
        <v>#N/A</v>
      </c>
      <c r="F93" t="e">
        <f t="shared" si="11"/>
        <v>#N/A</v>
      </c>
    </row>
    <row r="94" spans="1:6" x14ac:dyDescent="0.25">
      <c r="A94">
        <f t="shared" si="13"/>
        <v>92</v>
      </c>
      <c r="B94" s="222">
        <f t="shared" si="9"/>
        <v>2830</v>
      </c>
      <c r="C94">
        <f t="shared" si="10"/>
        <v>30</v>
      </c>
      <c r="D94">
        <f t="shared" si="7"/>
        <v>1907</v>
      </c>
      <c r="E94" t="e">
        <f t="shared" si="8"/>
        <v>#N/A</v>
      </c>
      <c r="F94" t="e">
        <f t="shared" si="11"/>
        <v>#N/A</v>
      </c>
    </row>
    <row r="95" spans="1:6" x14ac:dyDescent="0.25">
      <c r="A95">
        <f t="shared" si="13"/>
        <v>93</v>
      </c>
      <c r="B95" s="222">
        <f t="shared" si="9"/>
        <v>2861</v>
      </c>
      <c r="C95">
        <f t="shared" si="10"/>
        <v>31</v>
      </c>
      <c r="D95">
        <f t="shared" si="7"/>
        <v>1907</v>
      </c>
      <c r="E95" t="e">
        <f t="shared" si="8"/>
        <v>#N/A</v>
      </c>
      <c r="F95" t="e">
        <f t="shared" si="11"/>
        <v>#N/A</v>
      </c>
    </row>
    <row r="96" spans="1:6" x14ac:dyDescent="0.25">
      <c r="A96">
        <f t="shared" si="13"/>
        <v>94</v>
      </c>
      <c r="B96" s="222">
        <f t="shared" si="9"/>
        <v>2891</v>
      </c>
      <c r="C96">
        <f t="shared" si="10"/>
        <v>30</v>
      </c>
      <c r="D96">
        <f t="shared" si="7"/>
        <v>1907</v>
      </c>
      <c r="E96" t="e">
        <f t="shared" si="8"/>
        <v>#N/A</v>
      </c>
      <c r="F96" t="e">
        <f t="shared" si="11"/>
        <v>#N/A</v>
      </c>
    </row>
    <row r="97" spans="1:6" x14ac:dyDescent="0.25">
      <c r="A97">
        <f t="shared" si="13"/>
        <v>95</v>
      </c>
      <c r="B97" s="222">
        <f t="shared" si="9"/>
        <v>2922</v>
      </c>
      <c r="C97">
        <f t="shared" si="10"/>
        <v>31</v>
      </c>
      <c r="D97">
        <f t="shared" si="7"/>
        <v>1907</v>
      </c>
      <c r="E97" t="e">
        <f t="shared" si="8"/>
        <v>#N/A</v>
      </c>
      <c r="F97" t="e">
        <f t="shared" si="11"/>
        <v>#N/A</v>
      </c>
    </row>
    <row r="98" spans="1:6" x14ac:dyDescent="0.25">
      <c r="A98">
        <f t="shared" si="13"/>
        <v>96</v>
      </c>
      <c r="B98" s="222">
        <f t="shared" si="9"/>
        <v>2953</v>
      </c>
      <c r="C98">
        <f t="shared" si="10"/>
        <v>31</v>
      </c>
      <c r="D98">
        <f t="shared" si="7"/>
        <v>1908</v>
      </c>
      <c r="E98" t="e">
        <f t="shared" si="8"/>
        <v>#N/A</v>
      </c>
      <c r="F98" t="e">
        <f t="shared" si="11"/>
        <v>#N/A</v>
      </c>
    </row>
    <row r="99" spans="1:6" x14ac:dyDescent="0.25">
      <c r="A99">
        <f t="shared" si="13"/>
        <v>97</v>
      </c>
      <c r="B99" s="222">
        <f t="shared" si="9"/>
        <v>2982</v>
      </c>
      <c r="C99">
        <f t="shared" si="10"/>
        <v>29</v>
      </c>
      <c r="D99">
        <f t="shared" si="7"/>
        <v>1908</v>
      </c>
      <c r="E99" t="e">
        <f t="shared" si="8"/>
        <v>#N/A</v>
      </c>
      <c r="F99" t="e">
        <f t="shared" si="11"/>
        <v>#N/A</v>
      </c>
    </row>
    <row r="100" spans="1:6" x14ac:dyDescent="0.25">
      <c r="A100">
        <f t="shared" si="13"/>
        <v>98</v>
      </c>
      <c r="B100" s="222">
        <f t="shared" si="9"/>
        <v>3013</v>
      </c>
      <c r="C100">
        <f t="shared" si="10"/>
        <v>31</v>
      </c>
      <c r="D100">
        <f t="shared" si="7"/>
        <v>1908</v>
      </c>
      <c r="E100" t="e">
        <f t="shared" si="8"/>
        <v>#N/A</v>
      </c>
      <c r="F100" t="e">
        <f t="shared" si="11"/>
        <v>#N/A</v>
      </c>
    </row>
    <row r="101" spans="1:6" x14ac:dyDescent="0.25">
      <c r="A101">
        <f t="shared" si="13"/>
        <v>99</v>
      </c>
      <c r="B101" s="222">
        <f t="shared" si="9"/>
        <v>3043</v>
      </c>
      <c r="C101">
        <f t="shared" si="10"/>
        <v>30</v>
      </c>
      <c r="D101">
        <f t="shared" si="7"/>
        <v>1908</v>
      </c>
      <c r="E101" t="e">
        <f t="shared" si="8"/>
        <v>#N/A</v>
      </c>
      <c r="F101" t="e">
        <f t="shared" si="11"/>
        <v>#N/A</v>
      </c>
    </row>
    <row r="102" spans="1:6" x14ac:dyDescent="0.25">
      <c r="A102">
        <f t="shared" si="13"/>
        <v>100</v>
      </c>
      <c r="B102" s="222">
        <f t="shared" si="9"/>
        <v>3074</v>
      </c>
      <c r="C102">
        <f t="shared" si="10"/>
        <v>31</v>
      </c>
      <c r="D102">
        <f t="shared" si="7"/>
        <v>1908</v>
      </c>
      <c r="E102" t="e">
        <f t="shared" si="8"/>
        <v>#N/A</v>
      </c>
      <c r="F102" t="e">
        <f t="shared" si="11"/>
        <v>#N/A</v>
      </c>
    </row>
    <row r="103" spans="1:6" x14ac:dyDescent="0.25">
      <c r="A103">
        <f t="shared" si="13"/>
        <v>101</v>
      </c>
      <c r="B103" s="222">
        <f t="shared" si="9"/>
        <v>3104</v>
      </c>
      <c r="C103">
        <f t="shared" si="10"/>
        <v>30</v>
      </c>
      <c r="D103">
        <f t="shared" si="7"/>
        <v>1908</v>
      </c>
      <c r="E103" t="e">
        <f t="shared" si="8"/>
        <v>#N/A</v>
      </c>
      <c r="F103" t="e">
        <f t="shared" si="11"/>
        <v>#N/A</v>
      </c>
    </row>
    <row r="104" spans="1:6" x14ac:dyDescent="0.25">
      <c r="A104">
        <f t="shared" si="13"/>
        <v>102</v>
      </c>
      <c r="B104" s="222">
        <f t="shared" si="9"/>
        <v>3135</v>
      </c>
      <c r="C104">
        <f t="shared" si="10"/>
        <v>31</v>
      </c>
      <c r="D104">
        <f t="shared" si="7"/>
        <v>1908</v>
      </c>
      <c r="E104" t="e">
        <f t="shared" si="8"/>
        <v>#N/A</v>
      </c>
      <c r="F104" t="e">
        <f t="shared" si="11"/>
        <v>#N/A</v>
      </c>
    </row>
    <row r="105" spans="1:6" x14ac:dyDescent="0.25">
      <c r="A105">
        <f t="shared" si="13"/>
        <v>103</v>
      </c>
      <c r="B105" s="222">
        <f t="shared" si="9"/>
        <v>3166</v>
      </c>
      <c r="C105">
        <f t="shared" si="10"/>
        <v>31</v>
      </c>
      <c r="D105">
        <f t="shared" si="7"/>
        <v>1908</v>
      </c>
      <c r="E105" t="e">
        <f t="shared" si="8"/>
        <v>#N/A</v>
      </c>
      <c r="F105" t="e">
        <f t="shared" si="11"/>
        <v>#N/A</v>
      </c>
    </row>
    <row r="106" spans="1:6" x14ac:dyDescent="0.25">
      <c r="A106">
        <f t="shared" si="13"/>
        <v>104</v>
      </c>
      <c r="B106" s="222">
        <f t="shared" si="9"/>
        <v>3196</v>
      </c>
      <c r="C106">
        <f t="shared" si="10"/>
        <v>30</v>
      </c>
      <c r="D106">
        <f t="shared" si="7"/>
        <v>1908</v>
      </c>
      <c r="E106" t="e">
        <f t="shared" si="8"/>
        <v>#N/A</v>
      </c>
      <c r="F106" t="e">
        <f t="shared" si="11"/>
        <v>#N/A</v>
      </c>
    </row>
    <row r="107" spans="1:6" x14ac:dyDescent="0.25">
      <c r="A107">
        <f t="shared" si="13"/>
        <v>105</v>
      </c>
      <c r="B107" s="222">
        <f t="shared" si="9"/>
        <v>3227</v>
      </c>
      <c r="C107">
        <f t="shared" si="10"/>
        <v>31</v>
      </c>
      <c r="D107">
        <f t="shared" si="7"/>
        <v>1908</v>
      </c>
      <c r="E107" t="e">
        <f t="shared" si="8"/>
        <v>#N/A</v>
      </c>
      <c r="F107" t="e">
        <f t="shared" si="11"/>
        <v>#N/A</v>
      </c>
    </row>
    <row r="108" spans="1:6" x14ac:dyDescent="0.25">
      <c r="A108">
        <f t="shared" si="13"/>
        <v>106</v>
      </c>
      <c r="B108" s="222">
        <f t="shared" si="9"/>
        <v>3257</v>
      </c>
      <c r="C108">
        <f t="shared" si="10"/>
        <v>30</v>
      </c>
      <c r="D108">
        <f t="shared" si="7"/>
        <v>1908</v>
      </c>
      <c r="E108" t="e">
        <f t="shared" si="8"/>
        <v>#N/A</v>
      </c>
      <c r="F108" t="e">
        <f t="shared" si="11"/>
        <v>#N/A</v>
      </c>
    </row>
    <row r="109" spans="1:6" x14ac:dyDescent="0.25">
      <c r="A109">
        <f t="shared" si="13"/>
        <v>107</v>
      </c>
      <c r="B109" s="222">
        <f t="shared" si="9"/>
        <v>3288</v>
      </c>
      <c r="C109">
        <f t="shared" si="10"/>
        <v>31</v>
      </c>
      <c r="D109">
        <f t="shared" si="7"/>
        <v>1908</v>
      </c>
      <c r="E109" t="e">
        <f t="shared" si="8"/>
        <v>#N/A</v>
      </c>
      <c r="F109" t="e">
        <f t="shared" si="11"/>
        <v>#N/A</v>
      </c>
    </row>
    <row r="110" spans="1:6" x14ac:dyDescent="0.25">
      <c r="A110">
        <f t="shared" si="13"/>
        <v>108</v>
      </c>
      <c r="B110" s="222">
        <f t="shared" si="9"/>
        <v>3319</v>
      </c>
      <c r="C110">
        <f t="shared" si="10"/>
        <v>31</v>
      </c>
      <c r="D110">
        <f t="shared" si="7"/>
        <v>1909</v>
      </c>
      <c r="E110" t="e">
        <f t="shared" si="8"/>
        <v>#N/A</v>
      </c>
      <c r="F110" t="e">
        <f t="shared" si="11"/>
        <v>#N/A</v>
      </c>
    </row>
    <row r="111" spans="1:6" x14ac:dyDescent="0.25">
      <c r="A111">
        <f t="shared" si="13"/>
        <v>109</v>
      </c>
      <c r="B111" s="222">
        <f t="shared" si="9"/>
        <v>3347</v>
      </c>
      <c r="C111">
        <f t="shared" si="10"/>
        <v>28</v>
      </c>
      <c r="D111">
        <f t="shared" si="7"/>
        <v>1909</v>
      </c>
      <c r="E111" t="e">
        <f t="shared" si="8"/>
        <v>#N/A</v>
      </c>
      <c r="F111" t="e">
        <f t="shared" si="11"/>
        <v>#N/A</v>
      </c>
    </row>
    <row r="112" spans="1:6" x14ac:dyDescent="0.25">
      <c r="A112">
        <f t="shared" si="13"/>
        <v>110</v>
      </c>
      <c r="B112" s="222">
        <f t="shared" si="9"/>
        <v>3378</v>
      </c>
      <c r="C112">
        <f t="shared" si="10"/>
        <v>31</v>
      </c>
      <c r="D112">
        <f t="shared" si="7"/>
        <v>1909</v>
      </c>
      <c r="E112" t="e">
        <f t="shared" si="8"/>
        <v>#N/A</v>
      </c>
      <c r="F112" t="e">
        <f t="shared" si="11"/>
        <v>#N/A</v>
      </c>
    </row>
    <row r="113" spans="1:6" x14ac:dyDescent="0.25">
      <c r="A113">
        <f t="shared" si="13"/>
        <v>111</v>
      </c>
      <c r="B113" s="222">
        <f t="shared" si="9"/>
        <v>3408</v>
      </c>
      <c r="C113">
        <f t="shared" si="10"/>
        <v>30</v>
      </c>
      <c r="D113">
        <f t="shared" si="7"/>
        <v>1909</v>
      </c>
      <c r="E113" t="e">
        <f t="shared" si="8"/>
        <v>#N/A</v>
      </c>
      <c r="F113" t="e">
        <f t="shared" si="11"/>
        <v>#N/A</v>
      </c>
    </row>
    <row r="114" spans="1:6" x14ac:dyDescent="0.25">
      <c r="A114">
        <f t="shared" si="13"/>
        <v>112</v>
      </c>
      <c r="B114" s="222">
        <f t="shared" si="9"/>
        <v>3439</v>
      </c>
      <c r="C114">
        <f t="shared" si="10"/>
        <v>31</v>
      </c>
      <c r="D114">
        <f t="shared" si="7"/>
        <v>1909</v>
      </c>
      <c r="E114" t="e">
        <f t="shared" si="8"/>
        <v>#N/A</v>
      </c>
      <c r="F114" t="e">
        <f t="shared" si="11"/>
        <v>#N/A</v>
      </c>
    </row>
    <row r="115" spans="1:6" x14ac:dyDescent="0.25">
      <c r="A115">
        <f t="shared" si="13"/>
        <v>113</v>
      </c>
      <c r="B115" s="222">
        <f t="shared" si="9"/>
        <v>3469</v>
      </c>
      <c r="C115">
        <f t="shared" si="10"/>
        <v>30</v>
      </c>
      <c r="D115">
        <f t="shared" si="7"/>
        <v>1909</v>
      </c>
      <c r="E115" t="e">
        <f t="shared" si="8"/>
        <v>#N/A</v>
      </c>
      <c r="F115" t="e">
        <f t="shared" si="11"/>
        <v>#N/A</v>
      </c>
    </row>
    <row r="116" spans="1:6" x14ac:dyDescent="0.25">
      <c r="A116">
        <f t="shared" si="13"/>
        <v>114</v>
      </c>
      <c r="B116" s="222">
        <f t="shared" si="9"/>
        <v>3500</v>
      </c>
      <c r="C116">
        <f t="shared" si="10"/>
        <v>31</v>
      </c>
      <c r="D116">
        <f t="shared" si="7"/>
        <v>1909</v>
      </c>
      <c r="E116" t="e">
        <f t="shared" si="8"/>
        <v>#N/A</v>
      </c>
      <c r="F116" t="e">
        <f t="shared" si="11"/>
        <v>#N/A</v>
      </c>
    </row>
    <row r="117" spans="1:6" x14ac:dyDescent="0.25">
      <c r="A117">
        <f t="shared" si="13"/>
        <v>115</v>
      </c>
      <c r="B117" s="222">
        <f t="shared" si="9"/>
        <v>3531</v>
      </c>
      <c r="C117">
        <f t="shared" si="10"/>
        <v>31</v>
      </c>
      <c r="D117">
        <f t="shared" si="7"/>
        <v>1909</v>
      </c>
      <c r="E117" t="e">
        <f t="shared" si="8"/>
        <v>#N/A</v>
      </c>
      <c r="F117" t="e">
        <f t="shared" si="11"/>
        <v>#N/A</v>
      </c>
    </row>
    <row r="118" spans="1:6" x14ac:dyDescent="0.25">
      <c r="A118">
        <f t="shared" si="13"/>
        <v>116</v>
      </c>
      <c r="B118" s="222">
        <f t="shared" si="9"/>
        <v>3561</v>
      </c>
      <c r="C118">
        <f t="shared" si="10"/>
        <v>30</v>
      </c>
      <c r="D118">
        <f t="shared" si="7"/>
        <v>1909</v>
      </c>
      <c r="E118" t="e">
        <f t="shared" si="8"/>
        <v>#N/A</v>
      </c>
      <c r="F118" t="e">
        <f t="shared" si="11"/>
        <v>#N/A</v>
      </c>
    </row>
    <row r="119" spans="1:6" x14ac:dyDescent="0.25">
      <c r="A119">
        <f t="shared" si="13"/>
        <v>117</v>
      </c>
      <c r="B119" s="222">
        <f t="shared" si="9"/>
        <v>3592</v>
      </c>
      <c r="C119">
        <f t="shared" si="10"/>
        <v>31</v>
      </c>
      <c r="D119">
        <f t="shared" si="7"/>
        <v>1909</v>
      </c>
      <c r="E119" t="e">
        <f t="shared" si="8"/>
        <v>#N/A</v>
      </c>
      <c r="F119" t="e">
        <f t="shared" si="11"/>
        <v>#N/A</v>
      </c>
    </row>
    <row r="120" spans="1:6" x14ac:dyDescent="0.25">
      <c r="A120">
        <f t="shared" si="13"/>
        <v>118</v>
      </c>
      <c r="B120" s="222">
        <f t="shared" si="9"/>
        <v>3622</v>
      </c>
      <c r="C120">
        <f t="shared" si="10"/>
        <v>30</v>
      </c>
      <c r="D120">
        <f t="shared" si="7"/>
        <v>1909</v>
      </c>
      <c r="E120" t="e">
        <f t="shared" si="8"/>
        <v>#N/A</v>
      </c>
      <c r="F120" t="e">
        <f t="shared" si="11"/>
        <v>#N/A</v>
      </c>
    </row>
    <row r="121" spans="1:6" x14ac:dyDescent="0.25">
      <c r="A121">
        <f t="shared" si="13"/>
        <v>119</v>
      </c>
      <c r="B121" s="222">
        <f t="shared" si="9"/>
        <v>3653</v>
      </c>
      <c r="C121">
        <f t="shared" si="10"/>
        <v>31</v>
      </c>
      <c r="D121">
        <f t="shared" si="7"/>
        <v>1909</v>
      </c>
      <c r="E121" t="e">
        <f t="shared" si="8"/>
        <v>#N/A</v>
      </c>
      <c r="F121" t="e">
        <f t="shared" si="11"/>
        <v>#N/A</v>
      </c>
    </row>
    <row r="122" spans="1:6" x14ac:dyDescent="0.25">
      <c r="A122">
        <f t="shared" si="13"/>
        <v>120</v>
      </c>
      <c r="B122" s="222">
        <f t="shared" si="9"/>
        <v>3684</v>
      </c>
      <c r="C122">
        <f t="shared" si="10"/>
        <v>31</v>
      </c>
      <c r="D122">
        <f t="shared" si="7"/>
        <v>1910</v>
      </c>
      <c r="E122" t="e">
        <f t="shared" si="8"/>
        <v>#N/A</v>
      </c>
      <c r="F122" t="e">
        <f t="shared" si="11"/>
        <v>#N/A</v>
      </c>
    </row>
    <row r="123" spans="1:6" x14ac:dyDescent="0.25">
      <c r="A123">
        <f t="shared" si="13"/>
        <v>121</v>
      </c>
      <c r="B123" s="222">
        <f t="shared" si="9"/>
        <v>3712</v>
      </c>
      <c r="C123">
        <f t="shared" si="10"/>
        <v>28</v>
      </c>
      <c r="D123">
        <f t="shared" si="7"/>
        <v>1910</v>
      </c>
      <c r="E123" t="e">
        <f t="shared" si="8"/>
        <v>#N/A</v>
      </c>
      <c r="F123" t="e">
        <f t="shared" si="11"/>
        <v>#N/A</v>
      </c>
    </row>
    <row r="124" spans="1:6" x14ac:dyDescent="0.25">
      <c r="A124">
        <f t="shared" si="13"/>
        <v>122</v>
      </c>
      <c r="B124" s="222">
        <f t="shared" si="9"/>
        <v>3743</v>
      </c>
      <c r="C124">
        <f t="shared" si="10"/>
        <v>31</v>
      </c>
      <c r="D124">
        <f t="shared" si="7"/>
        <v>1910</v>
      </c>
      <c r="E124" t="e">
        <f t="shared" si="8"/>
        <v>#N/A</v>
      </c>
      <c r="F124" t="e">
        <f t="shared" si="11"/>
        <v>#N/A</v>
      </c>
    </row>
    <row r="125" spans="1:6" x14ac:dyDescent="0.25">
      <c r="A125">
        <f t="shared" si="13"/>
        <v>123</v>
      </c>
      <c r="B125" s="222">
        <f t="shared" si="9"/>
        <v>3773</v>
      </c>
      <c r="C125">
        <f t="shared" si="10"/>
        <v>30</v>
      </c>
      <c r="D125">
        <f t="shared" si="7"/>
        <v>1910</v>
      </c>
      <c r="E125" t="e">
        <f t="shared" si="8"/>
        <v>#N/A</v>
      </c>
      <c r="F125" t="e">
        <f t="shared" si="11"/>
        <v>#N/A</v>
      </c>
    </row>
    <row r="126" spans="1:6" x14ac:dyDescent="0.25">
      <c r="A126">
        <f t="shared" si="13"/>
        <v>124</v>
      </c>
      <c r="B126" s="222">
        <f t="shared" si="9"/>
        <v>3804</v>
      </c>
      <c r="C126">
        <f t="shared" si="10"/>
        <v>31</v>
      </c>
      <c r="D126">
        <f t="shared" si="7"/>
        <v>1910</v>
      </c>
      <c r="E126" t="e">
        <f t="shared" si="8"/>
        <v>#N/A</v>
      </c>
      <c r="F126" t="e">
        <f t="shared" si="11"/>
        <v>#N/A</v>
      </c>
    </row>
    <row r="127" spans="1:6" x14ac:dyDescent="0.25">
      <c r="A127">
        <f t="shared" si="13"/>
        <v>125</v>
      </c>
      <c r="B127" s="222">
        <f t="shared" si="9"/>
        <v>3834</v>
      </c>
      <c r="C127">
        <f t="shared" si="10"/>
        <v>30</v>
      </c>
      <c r="D127">
        <f t="shared" si="7"/>
        <v>1910</v>
      </c>
      <c r="E127" t="e">
        <f t="shared" si="8"/>
        <v>#N/A</v>
      </c>
      <c r="F127" t="e">
        <f t="shared" si="11"/>
        <v>#N/A</v>
      </c>
    </row>
    <row r="128" spans="1:6" x14ac:dyDescent="0.25">
      <c r="A128">
        <f t="shared" si="13"/>
        <v>126</v>
      </c>
      <c r="B128" s="222">
        <f t="shared" si="9"/>
        <v>3865</v>
      </c>
      <c r="C128">
        <f t="shared" si="10"/>
        <v>31</v>
      </c>
      <c r="D128">
        <f t="shared" si="7"/>
        <v>1910</v>
      </c>
      <c r="E128" t="e">
        <f t="shared" si="8"/>
        <v>#N/A</v>
      </c>
      <c r="F128" t="e">
        <f t="shared" si="11"/>
        <v>#N/A</v>
      </c>
    </row>
    <row r="129" spans="1:6" x14ac:dyDescent="0.25">
      <c r="A129">
        <f t="shared" si="13"/>
        <v>127</v>
      </c>
      <c r="B129" s="222">
        <f t="shared" si="9"/>
        <v>3896</v>
      </c>
      <c r="C129">
        <f t="shared" si="10"/>
        <v>31</v>
      </c>
      <c r="D129">
        <f t="shared" si="7"/>
        <v>1910</v>
      </c>
      <c r="E129" t="e">
        <f t="shared" si="8"/>
        <v>#N/A</v>
      </c>
      <c r="F129" t="e">
        <f t="shared" si="11"/>
        <v>#N/A</v>
      </c>
    </row>
    <row r="130" spans="1:6" x14ac:dyDescent="0.25">
      <c r="A130">
        <f t="shared" si="13"/>
        <v>128</v>
      </c>
      <c r="B130" s="222">
        <f t="shared" si="9"/>
        <v>3926</v>
      </c>
      <c r="C130">
        <f t="shared" si="10"/>
        <v>30</v>
      </c>
      <c r="D130">
        <f t="shared" si="7"/>
        <v>1910</v>
      </c>
      <c r="E130" t="e">
        <f t="shared" si="8"/>
        <v>#N/A</v>
      </c>
      <c r="F130" t="e">
        <f t="shared" si="11"/>
        <v>#N/A</v>
      </c>
    </row>
    <row r="131" spans="1:6" x14ac:dyDescent="0.25">
      <c r="A131">
        <f t="shared" si="13"/>
        <v>129</v>
      </c>
      <c r="B131" s="222">
        <f t="shared" si="9"/>
        <v>3957</v>
      </c>
      <c r="C131">
        <f t="shared" si="10"/>
        <v>31</v>
      </c>
      <c r="D131">
        <f t="shared" ref="D131:D194" si="14">YEAR(B131)</f>
        <v>1910</v>
      </c>
      <c r="E131" t="e">
        <f t="shared" ref="E131:E194" si="15">VLOOKUP(D131,$J$2:$K$78,2,FALSE)</f>
        <v>#N/A</v>
      </c>
      <c r="F131" t="e">
        <f t="shared" si="11"/>
        <v>#N/A</v>
      </c>
    </row>
    <row r="132" spans="1:6" x14ac:dyDescent="0.25">
      <c r="A132">
        <f t="shared" si="13"/>
        <v>130</v>
      </c>
      <c r="B132" s="222">
        <f t="shared" ref="B132:B195" si="16">EOMONTH($B$2,A132)</f>
        <v>3987</v>
      </c>
      <c r="C132">
        <f t="shared" ref="C132:C195" si="17">B132-B131</f>
        <v>30</v>
      </c>
      <c r="D132">
        <f t="shared" si="14"/>
        <v>1910</v>
      </c>
      <c r="E132" t="e">
        <f t="shared" si="15"/>
        <v>#N/A</v>
      </c>
      <c r="F132" t="e">
        <f t="shared" ref="F132:F195" si="18">C132/E132</f>
        <v>#N/A</v>
      </c>
    </row>
    <row r="133" spans="1:6" x14ac:dyDescent="0.25">
      <c r="A133">
        <f t="shared" ref="A133:A196" si="19">A132+1</f>
        <v>131</v>
      </c>
      <c r="B133" s="222">
        <f t="shared" si="16"/>
        <v>4018</v>
      </c>
      <c r="C133">
        <f t="shared" si="17"/>
        <v>31</v>
      </c>
      <c r="D133">
        <f t="shared" si="14"/>
        <v>1910</v>
      </c>
      <c r="E133" t="e">
        <f t="shared" si="15"/>
        <v>#N/A</v>
      </c>
      <c r="F133" t="e">
        <f t="shared" si="18"/>
        <v>#N/A</v>
      </c>
    </row>
    <row r="134" spans="1:6" x14ac:dyDescent="0.25">
      <c r="A134">
        <f t="shared" si="19"/>
        <v>132</v>
      </c>
      <c r="B134" s="222">
        <f t="shared" si="16"/>
        <v>4049</v>
      </c>
      <c r="C134">
        <f t="shared" si="17"/>
        <v>31</v>
      </c>
      <c r="D134">
        <f t="shared" si="14"/>
        <v>1911</v>
      </c>
      <c r="E134" t="e">
        <f t="shared" si="15"/>
        <v>#N/A</v>
      </c>
      <c r="F134" t="e">
        <f t="shared" si="18"/>
        <v>#N/A</v>
      </c>
    </row>
    <row r="135" spans="1:6" x14ac:dyDescent="0.25">
      <c r="A135">
        <f t="shared" si="19"/>
        <v>133</v>
      </c>
      <c r="B135" s="222">
        <f t="shared" si="16"/>
        <v>4077</v>
      </c>
      <c r="C135">
        <f t="shared" si="17"/>
        <v>28</v>
      </c>
      <c r="D135">
        <f t="shared" si="14"/>
        <v>1911</v>
      </c>
      <c r="E135" t="e">
        <f t="shared" si="15"/>
        <v>#N/A</v>
      </c>
      <c r="F135" t="e">
        <f t="shared" si="18"/>
        <v>#N/A</v>
      </c>
    </row>
    <row r="136" spans="1:6" x14ac:dyDescent="0.25">
      <c r="A136">
        <f t="shared" si="19"/>
        <v>134</v>
      </c>
      <c r="B136" s="222">
        <f t="shared" si="16"/>
        <v>4108</v>
      </c>
      <c r="C136">
        <f t="shared" si="17"/>
        <v>31</v>
      </c>
      <c r="D136">
        <f t="shared" si="14"/>
        <v>1911</v>
      </c>
      <c r="E136" t="e">
        <f t="shared" si="15"/>
        <v>#N/A</v>
      </c>
      <c r="F136" t="e">
        <f t="shared" si="18"/>
        <v>#N/A</v>
      </c>
    </row>
    <row r="137" spans="1:6" x14ac:dyDescent="0.25">
      <c r="A137">
        <f t="shared" si="19"/>
        <v>135</v>
      </c>
      <c r="B137" s="222">
        <f t="shared" si="16"/>
        <v>4138</v>
      </c>
      <c r="C137">
        <f t="shared" si="17"/>
        <v>30</v>
      </c>
      <c r="D137">
        <f t="shared" si="14"/>
        <v>1911</v>
      </c>
      <c r="E137" t="e">
        <f t="shared" si="15"/>
        <v>#N/A</v>
      </c>
      <c r="F137" t="e">
        <f t="shared" si="18"/>
        <v>#N/A</v>
      </c>
    </row>
    <row r="138" spans="1:6" x14ac:dyDescent="0.25">
      <c r="A138">
        <f t="shared" si="19"/>
        <v>136</v>
      </c>
      <c r="B138" s="222">
        <f t="shared" si="16"/>
        <v>4169</v>
      </c>
      <c r="C138">
        <f t="shared" si="17"/>
        <v>31</v>
      </c>
      <c r="D138">
        <f t="shared" si="14"/>
        <v>1911</v>
      </c>
      <c r="E138" t="e">
        <f t="shared" si="15"/>
        <v>#N/A</v>
      </c>
      <c r="F138" t="e">
        <f t="shared" si="18"/>
        <v>#N/A</v>
      </c>
    </row>
    <row r="139" spans="1:6" x14ac:dyDescent="0.25">
      <c r="A139">
        <f t="shared" si="19"/>
        <v>137</v>
      </c>
      <c r="B139" s="222">
        <f t="shared" si="16"/>
        <v>4199</v>
      </c>
      <c r="C139">
        <f t="shared" si="17"/>
        <v>30</v>
      </c>
      <c r="D139">
        <f t="shared" si="14"/>
        <v>1911</v>
      </c>
      <c r="E139" t="e">
        <f t="shared" si="15"/>
        <v>#N/A</v>
      </c>
      <c r="F139" t="e">
        <f t="shared" si="18"/>
        <v>#N/A</v>
      </c>
    </row>
    <row r="140" spans="1:6" x14ac:dyDescent="0.25">
      <c r="A140">
        <f t="shared" si="19"/>
        <v>138</v>
      </c>
      <c r="B140" s="222">
        <f t="shared" si="16"/>
        <v>4230</v>
      </c>
      <c r="C140">
        <f t="shared" si="17"/>
        <v>31</v>
      </c>
      <c r="D140">
        <f t="shared" si="14"/>
        <v>1911</v>
      </c>
      <c r="E140" t="e">
        <f t="shared" si="15"/>
        <v>#N/A</v>
      </c>
      <c r="F140" t="e">
        <f t="shared" si="18"/>
        <v>#N/A</v>
      </c>
    </row>
    <row r="141" spans="1:6" x14ac:dyDescent="0.25">
      <c r="A141">
        <f t="shared" si="19"/>
        <v>139</v>
      </c>
      <c r="B141" s="222">
        <f t="shared" si="16"/>
        <v>4261</v>
      </c>
      <c r="C141">
        <f t="shared" si="17"/>
        <v>31</v>
      </c>
      <c r="D141">
        <f t="shared" si="14"/>
        <v>1911</v>
      </c>
      <c r="E141" t="e">
        <f t="shared" si="15"/>
        <v>#N/A</v>
      </c>
      <c r="F141" t="e">
        <f t="shared" si="18"/>
        <v>#N/A</v>
      </c>
    </row>
    <row r="142" spans="1:6" x14ac:dyDescent="0.25">
      <c r="A142">
        <f t="shared" si="19"/>
        <v>140</v>
      </c>
      <c r="B142" s="222">
        <f t="shared" si="16"/>
        <v>4291</v>
      </c>
      <c r="C142">
        <f t="shared" si="17"/>
        <v>30</v>
      </c>
      <c r="D142">
        <f t="shared" si="14"/>
        <v>1911</v>
      </c>
      <c r="E142" t="e">
        <f t="shared" si="15"/>
        <v>#N/A</v>
      </c>
      <c r="F142" t="e">
        <f t="shared" si="18"/>
        <v>#N/A</v>
      </c>
    </row>
    <row r="143" spans="1:6" x14ac:dyDescent="0.25">
      <c r="A143">
        <f t="shared" si="19"/>
        <v>141</v>
      </c>
      <c r="B143" s="222">
        <f t="shared" si="16"/>
        <v>4322</v>
      </c>
      <c r="C143">
        <f t="shared" si="17"/>
        <v>31</v>
      </c>
      <c r="D143">
        <f t="shared" si="14"/>
        <v>1911</v>
      </c>
      <c r="E143" t="e">
        <f t="shared" si="15"/>
        <v>#N/A</v>
      </c>
      <c r="F143" t="e">
        <f t="shared" si="18"/>
        <v>#N/A</v>
      </c>
    </row>
    <row r="144" spans="1:6" x14ac:dyDescent="0.25">
      <c r="A144">
        <f t="shared" si="19"/>
        <v>142</v>
      </c>
      <c r="B144" s="222">
        <f t="shared" si="16"/>
        <v>4352</v>
      </c>
      <c r="C144">
        <f t="shared" si="17"/>
        <v>30</v>
      </c>
      <c r="D144">
        <f t="shared" si="14"/>
        <v>1911</v>
      </c>
      <c r="E144" t="e">
        <f t="shared" si="15"/>
        <v>#N/A</v>
      </c>
      <c r="F144" t="e">
        <f t="shared" si="18"/>
        <v>#N/A</v>
      </c>
    </row>
    <row r="145" spans="1:6" x14ac:dyDescent="0.25">
      <c r="A145">
        <f t="shared" si="19"/>
        <v>143</v>
      </c>
      <c r="B145" s="222">
        <f t="shared" si="16"/>
        <v>4383</v>
      </c>
      <c r="C145">
        <f t="shared" si="17"/>
        <v>31</v>
      </c>
      <c r="D145">
        <f t="shared" si="14"/>
        <v>1911</v>
      </c>
      <c r="E145" t="e">
        <f t="shared" si="15"/>
        <v>#N/A</v>
      </c>
      <c r="F145" t="e">
        <f t="shared" si="18"/>
        <v>#N/A</v>
      </c>
    </row>
    <row r="146" spans="1:6" x14ac:dyDescent="0.25">
      <c r="A146">
        <f t="shared" si="19"/>
        <v>144</v>
      </c>
      <c r="B146" s="222">
        <f t="shared" si="16"/>
        <v>4414</v>
      </c>
      <c r="C146">
        <f t="shared" si="17"/>
        <v>31</v>
      </c>
      <c r="D146">
        <f t="shared" si="14"/>
        <v>1912</v>
      </c>
      <c r="E146" t="e">
        <f t="shared" si="15"/>
        <v>#N/A</v>
      </c>
      <c r="F146" t="e">
        <f t="shared" si="18"/>
        <v>#N/A</v>
      </c>
    </row>
    <row r="147" spans="1:6" x14ac:dyDescent="0.25">
      <c r="A147">
        <f t="shared" si="19"/>
        <v>145</v>
      </c>
      <c r="B147" s="222">
        <f t="shared" si="16"/>
        <v>4443</v>
      </c>
      <c r="C147">
        <f t="shared" si="17"/>
        <v>29</v>
      </c>
      <c r="D147">
        <f t="shared" si="14"/>
        <v>1912</v>
      </c>
      <c r="E147" t="e">
        <f t="shared" si="15"/>
        <v>#N/A</v>
      </c>
      <c r="F147" t="e">
        <f t="shared" si="18"/>
        <v>#N/A</v>
      </c>
    </row>
    <row r="148" spans="1:6" x14ac:dyDescent="0.25">
      <c r="A148">
        <f t="shared" si="19"/>
        <v>146</v>
      </c>
      <c r="B148" s="222">
        <f t="shared" si="16"/>
        <v>4474</v>
      </c>
      <c r="C148">
        <f t="shared" si="17"/>
        <v>31</v>
      </c>
      <c r="D148">
        <f t="shared" si="14"/>
        <v>1912</v>
      </c>
      <c r="E148" t="e">
        <f t="shared" si="15"/>
        <v>#N/A</v>
      </c>
      <c r="F148" t="e">
        <f t="shared" si="18"/>
        <v>#N/A</v>
      </c>
    </row>
    <row r="149" spans="1:6" x14ac:dyDescent="0.25">
      <c r="A149">
        <f t="shared" si="19"/>
        <v>147</v>
      </c>
      <c r="B149" s="222">
        <f t="shared" si="16"/>
        <v>4504</v>
      </c>
      <c r="C149">
        <f t="shared" si="17"/>
        <v>30</v>
      </c>
      <c r="D149">
        <f t="shared" si="14"/>
        <v>1912</v>
      </c>
      <c r="E149" t="e">
        <f t="shared" si="15"/>
        <v>#N/A</v>
      </c>
      <c r="F149" t="e">
        <f t="shared" si="18"/>
        <v>#N/A</v>
      </c>
    </row>
    <row r="150" spans="1:6" x14ac:dyDescent="0.25">
      <c r="A150">
        <f t="shared" si="19"/>
        <v>148</v>
      </c>
      <c r="B150" s="222">
        <f t="shared" si="16"/>
        <v>4535</v>
      </c>
      <c r="C150">
        <f t="shared" si="17"/>
        <v>31</v>
      </c>
      <c r="D150">
        <f t="shared" si="14"/>
        <v>1912</v>
      </c>
      <c r="E150" t="e">
        <f t="shared" si="15"/>
        <v>#N/A</v>
      </c>
      <c r="F150" t="e">
        <f t="shared" si="18"/>
        <v>#N/A</v>
      </c>
    </row>
    <row r="151" spans="1:6" x14ac:dyDescent="0.25">
      <c r="A151">
        <f t="shared" si="19"/>
        <v>149</v>
      </c>
      <c r="B151" s="222">
        <f t="shared" si="16"/>
        <v>4565</v>
      </c>
      <c r="C151">
        <f t="shared" si="17"/>
        <v>30</v>
      </c>
      <c r="D151">
        <f t="shared" si="14"/>
        <v>1912</v>
      </c>
      <c r="E151" t="e">
        <f t="shared" si="15"/>
        <v>#N/A</v>
      </c>
      <c r="F151" t="e">
        <f t="shared" si="18"/>
        <v>#N/A</v>
      </c>
    </row>
    <row r="152" spans="1:6" x14ac:dyDescent="0.25">
      <c r="A152">
        <f t="shared" si="19"/>
        <v>150</v>
      </c>
      <c r="B152" s="222">
        <f t="shared" si="16"/>
        <v>4596</v>
      </c>
      <c r="C152">
        <f t="shared" si="17"/>
        <v>31</v>
      </c>
      <c r="D152">
        <f t="shared" si="14"/>
        <v>1912</v>
      </c>
      <c r="E152" t="e">
        <f t="shared" si="15"/>
        <v>#N/A</v>
      </c>
      <c r="F152" t="e">
        <f t="shared" si="18"/>
        <v>#N/A</v>
      </c>
    </row>
    <row r="153" spans="1:6" x14ac:dyDescent="0.25">
      <c r="A153">
        <f t="shared" si="19"/>
        <v>151</v>
      </c>
      <c r="B153" s="222">
        <f t="shared" si="16"/>
        <v>4627</v>
      </c>
      <c r="C153">
        <f t="shared" si="17"/>
        <v>31</v>
      </c>
      <c r="D153">
        <f t="shared" si="14"/>
        <v>1912</v>
      </c>
      <c r="E153" t="e">
        <f t="shared" si="15"/>
        <v>#N/A</v>
      </c>
      <c r="F153" t="e">
        <f t="shared" si="18"/>
        <v>#N/A</v>
      </c>
    </row>
    <row r="154" spans="1:6" x14ac:dyDescent="0.25">
      <c r="A154">
        <f t="shared" si="19"/>
        <v>152</v>
      </c>
      <c r="B154" s="222">
        <f t="shared" si="16"/>
        <v>4657</v>
      </c>
      <c r="C154">
        <f t="shared" si="17"/>
        <v>30</v>
      </c>
      <c r="D154">
        <f t="shared" si="14"/>
        <v>1912</v>
      </c>
      <c r="E154" t="e">
        <f t="shared" si="15"/>
        <v>#N/A</v>
      </c>
      <c r="F154" t="e">
        <f t="shared" si="18"/>
        <v>#N/A</v>
      </c>
    </row>
    <row r="155" spans="1:6" x14ac:dyDescent="0.25">
      <c r="A155">
        <f t="shared" si="19"/>
        <v>153</v>
      </c>
      <c r="B155" s="222">
        <f t="shared" si="16"/>
        <v>4688</v>
      </c>
      <c r="C155">
        <f t="shared" si="17"/>
        <v>31</v>
      </c>
      <c r="D155">
        <f t="shared" si="14"/>
        <v>1912</v>
      </c>
      <c r="E155" t="e">
        <f t="shared" si="15"/>
        <v>#N/A</v>
      </c>
      <c r="F155" t="e">
        <f t="shared" si="18"/>
        <v>#N/A</v>
      </c>
    </row>
    <row r="156" spans="1:6" x14ac:dyDescent="0.25">
      <c r="A156">
        <f t="shared" si="19"/>
        <v>154</v>
      </c>
      <c r="B156" s="222">
        <f t="shared" si="16"/>
        <v>4718</v>
      </c>
      <c r="C156">
        <f t="shared" si="17"/>
        <v>30</v>
      </c>
      <c r="D156">
        <f t="shared" si="14"/>
        <v>1912</v>
      </c>
      <c r="E156" t="e">
        <f t="shared" si="15"/>
        <v>#N/A</v>
      </c>
      <c r="F156" t="e">
        <f t="shared" si="18"/>
        <v>#N/A</v>
      </c>
    </row>
    <row r="157" spans="1:6" x14ac:dyDescent="0.25">
      <c r="A157">
        <f t="shared" si="19"/>
        <v>155</v>
      </c>
      <c r="B157" s="222">
        <f t="shared" si="16"/>
        <v>4749</v>
      </c>
      <c r="C157">
        <f t="shared" si="17"/>
        <v>31</v>
      </c>
      <c r="D157">
        <f t="shared" si="14"/>
        <v>1912</v>
      </c>
      <c r="E157" t="e">
        <f t="shared" si="15"/>
        <v>#N/A</v>
      </c>
      <c r="F157" t="e">
        <f t="shared" si="18"/>
        <v>#N/A</v>
      </c>
    </row>
    <row r="158" spans="1:6" x14ac:dyDescent="0.25">
      <c r="A158">
        <f t="shared" si="19"/>
        <v>156</v>
      </c>
      <c r="B158" s="222">
        <f t="shared" si="16"/>
        <v>4780</v>
      </c>
      <c r="C158">
        <f t="shared" si="17"/>
        <v>31</v>
      </c>
      <c r="D158">
        <f t="shared" si="14"/>
        <v>1913</v>
      </c>
      <c r="E158" t="e">
        <f t="shared" si="15"/>
        <v>#N/A</v>
      </c>
      <c r="F158" t="e">
        <f t="shared" si="18"/>
        <v>#N/A</v>
      </c>
    </row>
    <row r="159" spans="1:6" x14ac:dyDescent="0.25">
      <c r="A159">
        <f t="shared" si="19"/>
        <v>157</v>
      </c>
      <c r="B159" s="222">
        <f t="shared" si="16"/>
        <v>4808</v>
      </c>
      <c r="C159">
        <f t="shared" si="17"/>
        <v>28</v>
      </c>
      <c r="D159">
        <f t="shared" si="14"/>
        <v>1913</v>
      </c>
      <c r="E159" t="e">
        <f t="shared" si="15"/>
        <v>#N/A</v>
      </c>
      <c r="F159" t="e">
        <f t="shared" si="18"/>
        <v>#N/A</v>
      </c>
    </row>
    <row r="160" spans="1:6" x14ac:dyDescent="0.25">
      <c r="A160">
        <f t="shared" si="19"/>
        <v>158</v>
      </c>
      <c r="B160" s="222">
        <f t="shared" si="16"/>
        <v>4839</v>
      </c>
      <c r="C160">
        <f t="shared" si="17"/>
        <v>31</v>
      </c>
      <c r="D160">
        <f t="shared" si="14"/>
        <v>1913</v>
      </c>
      <c r="E160" t="e">
        <f t="shared" si="15"/>
        <v>#N/A</v>
      </c>
      <c r="F160" t="e">
        <f t="shared" si="18"/>
        <v>#N/A</v>
      </c>
    </row>
    <row r="161" spans="1:6" x14ac:dyDescent="0.25">
      <c r="A161">
        <f t="shared" si="19"/>
        <v>159</v>
      </c>
      <c r="B161" s="222">
        <f t="shared" si="16"/>
        <v>4869</v>
      </c>
      <c r="C161">
        <f t="shared" si="17"/>
        <v>30</v>
      </c>
      <c r="D161">
        <f t="shared" si="14"/>
        <v>1913</v>
      </c>
      <c r="E161" t="e">
        <f t="shared" si="15"/>
        <v>#N/A</v>
      </c>
      <c r="F161" t="e">
        <f t="shared" si="18"/>
        <v>#N/A</v>
      </c>
    </row>
    <row r="162" spans="1:6" x14ac:dyDescent="0.25">
      <c r="A162">
        <f t="shared" si="19"/>
        <v>160</v>
      </c>
      <c r="B162" s="222">
        <f t="shared" si="16"/>
        <v>4900</v>
      </c>
      <c r="C162">
        <f t="shared" si="17"/>
        <v>31</v>
      </c>
      <c r="D162">
        <f t="shared" si="14"/>
        <v>1913</v>
      </c>
      <c r="E162" t="e">
        <f t="shared" si="15"/>
        <v>#N/A</v>
      </c>
      <c r="F162" t="e">
        <f t="shared" si="18"/>
        <v>#N/A</v>
      </c>
    </row>
    <row r="163" spans="1:6" x14ac:dyDescent="0.25">
      <c r="A163">
        <f t="shared" si="19"/>
        <v>161</v>
      </c>
      <c r="B163" s="222">
        <f t="shared" si="16"/>
        <v>4930</v>
      </c>
      <c r="C163">
        <f t="shared" si="17"/>
        <v>30</v>
      </c>
      <c r="D163">
        <f t="shared" si="14"/>
        <v>1913</v>
      </c>
      <c r="E163" t="e">
        <f t="shared" si="15"/>
        <v>#N/A</v>
      </c>
      <c r="F163" t="e">
        <f t="shared" si="18"/>
        <v>#N/A</v>
      </c>
    </row>
    <row r="164" spans="1:6" x14ac:dyDescent="0.25">
      <c r="A164">
        <f t="shared" si="19"/>
        <v>162</v>
      </c>
      <c r="B164" s="222">
        <f t="shared" si="16"/>
        <v>4961</v>
      </c>
      <c r="C164">
        <f t="shared" si="17"/>
        <v>31</v>
      </c>
      <c r="D164">
        <f t="shared" si="14"/>
        <v>1913</v>
      </c>
      <c r="E164" t="e">
        <f t="shared" si="15"/>
        <v>#N/A</v>
      </c>
      <c r="F164" t="e">
        <f t="shared" si="18"/>
        <v>#N/A</v>
      </c>
    </row>
    <row r="165" spans="1:6" x14ac:dyDescent="0.25">
      <c r="A165">
        <f t="shared" si="19"/>
        <v>163</v>
      </c>
      <c r="B165" s="222">
        <f t="shared" si="16"/>
        <v>4992</v>
      </c>
      <c r="C165">
        <f t="shared" si="17"/>
        <v>31</v>
      </c>
      <c r="D165">
        <f t="shared" si="14"/>
        <v>1913</v>
      </c>
      <c r="E165" t="e">
        <f t="shared" si="15"/>
        <v>#N/A</v>
      </c>
      <c r="F165" t="e">
        <f t="shared" si="18"/>
        <v>#N/A</v>
      </c>
    </row>
    <row r="166" spans="1:6" x14ac:dyDescent="0.25">
      <c r="A166">
        <f t="shared" si="19"/>
        <v>164</v>
      </c>
      <c r="B166" s="222">
        <f t="shared" si="16"/>
        <v>5022</v>
      </c>
      <c r="C166">
        <f t="shared" si="17"/>
        <v>30</v>
      </c>
      <c r="D166">
        <f t="shared" si="14"/>
        <v>1913</v>
      </c>
      <c r="E166" t="e">
        <f t="shared" si="15"/>
        <v>#N/A</v>
      </c>
      <c r="F166" t="e">
        <f t="shared" si="18"/>
        <v>#N/A</v>
      </c>
    </row>
    <row r="167" spans="1:6" x14ac:dyDescent="0.25">
      <c r="A167">
        <f t="shared" si="19"/>
        <v>165</v>
      </c>
      <c r="B167" s="222">
        <f t="shared" si="16"/>
        <v>5053</v>
      </c>
      <c r="C167">
        <f t="shared" si="17"/>
        <v>31</v>
      </c>
      <c r="D167">
        <f t="shared" si="14"/>
        <v>1913</v>
      </c>
      <c r="E167" t="e">
        <f t="shared" si="15"/>
        <v>#N/A</v>
      </c>
      <c r="F167" t="e">
        <f t="shared" si="18"/>
        <v>#N/A</v>
      </c>
    </row>
    <row r="168" spans="1:6" x14ac:dyDescent="0.25">
      <c r="A168">
        <f t="shared" si="19"/>
        <v>166</v>
      </c>
      <c r="B168" s="222">
        <f t="shared" si="16"/>
        <v>5083</v>
      </c>
      <c r="C168">
        <f t="shared" si="17"/>
        <v>30</v>
      </c>
      <c r="D168">
        <f t="shared" si="14"/>
        <v>1913</v>
      </c>
      <c r="E168" t="e">
        <f t="shared" si="15"/>
        <v>#N/A</v>
      </c>
      <c r="F168" t="e">
        <f t="shared" si="18"/>
        <v>#N/A</v>
      </c>
    </row>
    <row r="169" spans="1:6" x14ac:dyDescent="0.25">
      <c r="A169">
        <f t="shared" si="19"/>
        <v>167</v>
      </c>
      <c r="B169" s="222">
        <f t="shared" si="16"/>
        <v>5114</v>
      </c>
      <c r="C169">
        <f t="shared" si="17"/>
        <v>31</v>
      </c>
      <c r="D169">
        <f t="shared" si="14"/>
        <v>1913</v>
      </c>
      <c r="E169" t="e">
        <f t="shared" si="15"/>
        <v>#N/A</v>
      </c>
      <c r="F169" t="e">
        <f t="shared" si="18"/>
        <v>#N/A</v>
      </c>
    </row>
    <row r="170" spans="1:6" x14ac:dyDescent="0.25">
      <c r="A170">
        <f t="shared" si="19"/>
        <v>168</v>
      </c>
      <c r="B170" s="222">
        <f t="shared" si="16"/>
        <v>5145</v>
      </c>
      <c r="C170">
        <f t="shared" si="17"/>
        <v>31</v>
      </c>
      <c r="D170">
        <f t="shared" si="14"/>
        <v>1914</v>
      </c>
      <c r="E170" t="e">
        <f t="shared" si="15"/>
        <v>#N/A</v>
      </c>
      <c r="F170" t="e">
        <f t="shared" si="18"/>
        <v>#N/A</v>
      </c>
    </row>
    <row r="171" spans="1:6" x14ac:dyDescent="0.25">
      <c r="A171">
        <f t="shared" si="19"/>
        <v>169</v>
      </c>
      <c r="B171" s="222">
        <f t="shared" si="16"/>
        <v>5173</v>
      </c>
      <c r="C171">
        <f t="shared" si="17"/>
        <v>28</v>
      </c>
      <c r="D171">
        <f t="shared" si="14"/>
        <v>1914</v>
      </c>
      <c r="E171" t="e">
        <f t="shared" si="15"/>
        <v>#N/A</v>
      </c>
      <c r="F171" t="e">
        <f t="shared" si="18"/>
        <v>#N/A</v>
      </c>
    </row>
    <row r="172" spans="1:6" x14ac:dyDescent="0.25">
      <c r="A172">
        <f t="shared" si="19"/>
        <v>170</v>
      </c>
      <c r="B172" s="222">
        <f t="shared" si="16"/>
        <v>5204</v>
      </c>
      <c r="C172">
        <f t="shared" si="17"/>
        <v>31</v>
      </c>
      <c r="D172">
        <f t="shared" si="14"/>
        <v>1914</v>
      </c>
      <c r="E172" t="e">
        <f t="shared" si="15"/>
        <v>#N/A</v>
      </c>
      <c r="F172" t="e">
        <f t="shared" si="18"/>
        <v>#N/A</v>
      </c>
    </row>
    <row r="173" spans="1:6" x14ac:dyDescent="0.25">
      <c r="A173">
        <f t="shared" si="19"/>
        <v>171</v>
      </c>
      <c r="B173" s="222">
        <f t="shared" si="16"/>
        <v>5234</v>
      </c>
      <c r="C173">
        <f t="shared" si="17"/>
        <v>30</v>
      </c>
      <c r="D173">
        <f t="shared" si="14"/>
        <v>1914</v>
      </c>
      <c r="E173" t="e">
        <f t="shared" si="15"/>
        <v>#N/A</v>
      </c>
      <c r="F173" t="e">
        <f t="shared" si="18"/>
        <v>#N/A</v>
      </c>
    </row>
    <row r="174" spans="1:6" x14ac:dyDescent="0.25">
      <c r="A174">
        <f t="shared" si="19"/>
        <v>172</v>
      </c>
      <c r="B174" s="222">
        <f t="shared" si="16"/>
        <v>5265</v>
      </c>
      <c r="C174">
        <f t="shared" si="17"/>
        <v>31</v>
      </c>
      <c r="D174">
        <f t="shared" si="14"/>
        <v>1914</v>
      </c>
      <c r="E174" t="e">
        <f t="shared" si="15"/>
        <v>#N/A</v>
      </c>
      <c r="F174" t="e">
        <f t="shared" si="18"/>
        <v>#N/A</v>
      </c>
    </row>
    <row r="175" spans="1:6" x14ac:dyDescent="0.25">
      <c r="A175">
        <f t="shared" si="19"/>
        <v>173</v>
      </c>
      <c r="B175" s="222">
        <f t="shared" si="16"/>
        <v>5295</v>
      </c>
      <c r="C175">
        <f t="shared" si="17"/>
        <v>30</v>
      </c>
      <c r="D175">
        <f t="shared" si="14"/>
        <v>1914</v>
      </c>
      <c r="E175" t="e">
        <f t="shared" si="15"/>
        <v>#N/A</v>
      </c>
      <c r="F175" t="e">
        <f t="shared" si="18"/>
        <v>#N/A</v>
      </c>
    </row>
    <row r="176" spans="1:6" x14ac:dyDescent="0.25">
      <c r="A176">
        <f t="shared" si="19"/>
        <v>174</v>
      </c>
      <c r="B176" s="222">
        <f t="shared" si="16"/>
        <v>5326</v>
      </c>
      <c r="C176">
        <f t="shared" si="17"/>
        <v>31</v>
      </c>
      <c r="D176">
        <f t="shared" si="14"/>
        <v>1914</v>
      </c>
      <c r="E176" t="e">
        <f t="shared" si="15"/>
        <v>#N/A</v>
      </c>
      <c r="F176" t="e">
        <f t="shared" si="18"/>
        <v>#N/A</v>
      </c>
    </row>
    <row r="177" spans="1:6" x14ac:dyDescent="0.25">
      <c r="A177">
        <f t="shared" si="19"/>
        <v>175</v>
      </c>
      <c r="B177" s="222">
        <f t="shared" si="16"/>
        <v>5357</v>
      </c>
      <c r="C177">
        <f t="shared" si="17"/>
        <v>31</v>
      </c>
      <c r="D177">
        <f t="shared" si="14"/>
        <v>1914</v>
      </c>
      <c r="E177" t="e">
        <f t="shared" si="15"/>
        <v>#N/A</v>
      </c>
      <c r="F177" t="e">
        <f t="shared" si="18"/>
        <v>#N/A</v>
      </c>
    </row>
    <row r="178" spans="1:6" x14ac:dyDescent="0.25">
      <c r="A178">
        <f t="shared" si="19"/>
        <v>176</v>
      </c>
      <c r="B178" s="222">
        <f t="shared" si="16"/>
        <v>5387</v>
      </c>
      <c r="C178">
        <f t="shared" si="17"/>
        <v>30</v>
      </c>
      <c r="D178">
        <f t="shared" si="14"/>
        <v>1914</v>
      </c>
      <c r="E178" t="e">
        <f t="shared" si="15"/>
        <v>#N/A</v>
      </c>
      <c r="F178" t="e">
        <f t="shared" si="18"/>
        <v>#N/A</v>
      </c>
    </row>
    <row r="179" spans="1:6" x14ac:dyDescent="0.25">
      <c r="A179">
        <f t="shared" si="19"/>
        <v>177</v>
      </c>
      <c r="B179" s="222">
        <f t="shared" si="16"/>
        <v>5418</v>
      </c>
      <c r="C179">
        <f t="shared" si="17"/>
        <v>31</v>
      </c>
      <c r="D179">
        <f t="shared" si="14"/>
        <v>1914</v>
      </c>
      <c r="E179" t="e">
        <f t="shared" si="15"/>
        <v>#N/A</v>
      </c>
      <c r="F179" t="e">
        <f t="shared" si="18"/>
        <v>#N/A</v>
      </c>
    </row>
    <row r="180" spans="1:6" x14ac:dyDescent="0.25">
      <c r="A180">
        <f t="shared" si="19"/>
        <v>178</v>
      </c>
      <c r="B180" s="222">
        <f t="shared" si="16"/>
        <v>5448</v>
      </c>
      <c r="C180">
        <f t="shared" si="17"/>
        <v>30</v>
      </c>
      <c r="D180">
        <f t="shared" si="14"/>
        <v>1914</v>
      </c>
      <c r="E180" t="e">
        <f t="shared" si="15"/>
        <v>#N/A</v>
      </c>
      <c r="F180" t="e">
        <f t="shared" si="18"/>
        <v>#N/A</v>
      </c>
    </row>
    <row r="181" spans="1:6" x14ac:dyDescent="0.25">
      <c r="A181">
        <f t="shared" si="19"/>
        <v>179</v>
      </c>
      <c r="B181" s="222">
        <f t="shared" si="16"/>
        <v>5479</v>
      </c>
      <c r="C181">
        <f t="shared" si="17"/>
        <v>31</v>
      </c>
      <c r="D181">
        <f t="shared" si="14"/>
        <v>1914</v>
      </c>
      <c r="E181" t="e">
        <f t="shared" si="15"/>
        <v>#N/A</v>
      </c>
      <c r="F181" t="e">
        <f t="shared" si="18"/>
        <v>#N/A</v>
      </c>
    </row>
    <row r="182" spans="1:6" x14ac:dyDescent="0.25">
      <c r="A182">
        <f t="shared" si="19"/>
        <v>180</v>
      </c>
      <c r="B182" s="222">
        <f t="shared" si="16"/>
        <v>5510</v>
      </c>
      <c r="C182">
        <f t="shared" si="17"/>
        <v>31</v>
      </c>
      <c r="D182">
        <f t="shared" si="14"/>
        <v>1915</v>
      </c>
      <c r="E182" t="e">
        <f t="shared" si="15"/>
        <v>#N/A</v>
      </c>
      <c r="F182" t="e">
        <f t="shared" si="18"/>
        <v>#N/A</v>
      </c>
    </row>
    <row r="183" spans="1:6" x14ac:dyDescent="0.25">
      <c r="A183">
        <f t="shared" si="19"/>
        <v>181</v>
      </c>
      <c r="B183" s="222">
        <f t="shared" si="16"/>
        <v>5538</v>
      </c>
      <c r="C183">
        <f t="shared" si="17"/>
        <v>28</v>
      </c>
      <c r="D183">
        <f t="shared" si="14"/>
        <v>1915</v>
      </c>
      <c r="E183" t="e">
        <f t="shared" si="15"/>
        <v>#N/A</v>
      </c>
      <c r="F183" t="e">
        <f t="shared" si="18"/>
        <v>#N/A</v>
      </c>
    </row>
    <row r="184" spans="1:6" x14ac:dyDescent="0.25">
      <c r="A184">
        <f t="shared" si="19"/>
        <v>182</v>
      </c>
      <c r="B184" s="222">
        <f t="shared" si="16"/>
        <v>5569</v>
      </c>
      <c r="C184">
        <f t="shared" si="17"/>
        <v>31</v>
      </c>
      <c r="D184">
        <f t="shared" si="14"/>
        <v>1915</v>
      </c>
      <c r="E184" t="e">
        <f t="shared" si="15"/>
        <v>#N/A</v>
      </c>
      <c r="F184" t="e">
        <f t="shared" si="18"/>
        <v>#N/A</v>
      </c>
    </row>
    <row r="185" spans="1:6" x14ac:dyDescent="0.25">
      <c r="A185">
        <f t="shared" si="19"/>
        <v>183</v>
      </c>
      <c r="B185" s="222">
        <f t="shared" si="16"/>
        <v>5599</v>
      </c>
      <c r="C185">
        <f t="shared" si="17"/>
        <v>30</v>
      </c>
      <c r="D185">
        <f t="shared" si="14"/>
        <v>1915</v>
      </c>
      <c r="E185" t="e">
        <f t="shared" si="15"/>
        <v>#N/A</v>
      </c>
      <c r="F185" t="e">
        <f t="shared" si="18"/>
        <v>#N/A</v>
      </c>
    </row>
    <row r="186" spans="1:6" x14ac:dyDescent="0.25">
      <c r="A186">
        <f t="shared" si="19"/>
        <v>184</v>
      </c>
      <c r="B186" s="222">
        <f t="shared" si="16"/>
        <v>5630</v>
      </c>
      <c r="C186">
        <f t="shared" si="17"/>
        <v>31</v>
      </c>
      <c r="D186">
        <f t="shared" si="14"/>
        <v>1915</v>
      </c>
      <c r="E186" t="e">
        <f t="shared" si="15"/>
        <v>#N/A</v>
      </c>
      <c r="F186" t="e">
        <f t="shared" si="18"/>
        <v>#N/A</v>
      </c>
    </row>
    <row r="187" spans="1:6" x14ac:dyDescent="0.25">
      <c r="A187">
        <f t="shared" si="19"/>
        <v>185</v>
      </c>
      <c r="B187" s="222">
        <f t="shared" si="16"/>
        <v>5660</v>
      </c>
      <c r="C187">
        <f t="shared" si="17"/>
        <v>30</v>
      </c>
      <c r="D187">
        <f t="shared" si="14"/>
        <v>1915</v>
      </c>
      <c r="E187" t="e">
        <f t="shared" si="15"/>
        <v>#N/A</v>
      </c>
      <c r="F187" t="e">
        <f t="shared" si="18"/>
        <v>#N/A</v>
      </c>
    </row>
    <row r="188" spans="1:6" x14ac:dyDescent="0.25">
      <c r="A188">
        <f t="shared" si="19"/>
        <v>186</v>
      </c>
      <c r="B188" s="222">
        <f t="shared" si="16"/>
        <v>5691</v>
      </c>
      <c r="C188">
        <f t="shared" si="17"/>
        <v>31</v>
      </c>
      <c r="D188">
        <f t="shared" si="14"/>
        <v>1915</v>
      </c>
      <c r="E188" t="e">
        <f t="shared" si="15"/>
        <v>#N/A</v>
      </c>
      <c r="F188" t="e">
        <f t="shared" si="18"/>
        <v>#N/A</v>
      </c>
    </row>
    <row r="189" spans="1:6" x14ac:dyDescent="0.25">
      <c r="A189">
        <f t="shared" si="19"/>
        <v>187</v>
      </c>
      <c r="B189" s="222">
        <f t="shared" si="16"/>
        <v>5722</v>
      </c>
      <c r="C189">
        <f t="shared" si="17"/>
        <v>31</v>
      </c>
      <c r="D189">
        <f t="shared" si="14"/>
        <v>1915</v>
      </c>
      <c r="E189" t="e">
        <f t="shared" si="15"/>
        <v>#N/A</v>
      </c>
      <c r="F189" t="e">
        <f t="shared" si="18"/>
        <v>#N/A</v>
      </c>
    </row>
    <row r="190" spans="1:6" x14ac:dyDescent="0.25">
      <c r="A190">
        <f t="shared" si="19"/>
        <v>188</v>
      </c>
      <c r="B190" s="222">
        <f t="shared" si="16"/>
        <v>5752</v>
      </c>
      <c r="C190">
        <f t="shared" si="17"/>
        <v>30</v>
      </c>
      <c r="D190">
        <f t="shared" si="14"/>
        <v>1915</v>
      </c>
      <c r="E190" t="e">
        <f t="shared" si="15"/>
        <v>#N/A</v>
      </c>
      <c r="F190" t="e">
        <f t="shared" si="18"/>
        <v>#N/A</v>
      </c>
    </row>
    <row r="191" spans="1:6" x14ac:dyDescent="0.25">
      <c r="A191">
        <f t="shared" si="19"/>
        <v>189</v>
      </c>
      <c r="B191" s="222">
        <f t="shared" si="16"/>
        <v>5783</v>
      </c>
      <c r="C191">
        <f t="shared" si="17"/>
        <v>31</v>
      </c>
      <c r="D191">
        <f t="shared" si="14"/>
        <v>1915</v>
      </c>
      <c r="E191" t="e">
        <f t="shared" si="15"/>
        <v>#N/A</v>
      </c>
      <c r="F191" t="e">
        <f t="shared" si="18"/>
        <v>#N/A</v>
      </c>
    </row>
    <row r="192" spans="1:6" x14ac:dyDescent="0.25">
      <c r="A192">
        <f t="shared" si="19"/>
        <v>190</v>
      </c>
      <c r="B192" s="222">
        <f t="shared" si="16"/>
        <v>5813</v>
      </c>
      <c r="C192">
        <f t="shared" si="17"/>
        <v>30</v>
      </c>
      <c r="D192">
        <f t="shared" si="14"/>
        <v>1915</v>
      </c>
      <c r="E192" t="e">
        <f t="shared" si="15"/>
        <v>#N/A</v>
      </c>
      <c r="F192" t="e">
        <f t="shared" si="18"/>
        <v>#N/A</v>
      </c>
    </row>
    <row r="193" spans="1:6" x14ac:dyDescent="0.25">
      <c r="A193">
        <f t="shared" si="19"/>
        <v>191</v>
      </c>
      <c r="B193" s="222">
        <f t="shared" si="16"/>
        <v>5844</v>
      </c>
      <c r="C193">
        <f t="shared" si="17"/>
        <v>31</v>
      </c>
      <c r="D193">
        <f t="shared" si="14"/>
        <v>1915</v>
      </c>
      <c r="E193" t="e">
        <f t="shared" si="15"/>
        <v>#N/A</v>
      </c>
      <c r="F193" t="e">
        <f t="shared" si="18"/>
        <v>#N/A</v>
      </c>
    </row>
    <row r="194" spans="1:6" x14ac:dyDescent="0.25">
      <c r="A194">
        <f t="shared" si="19"/>
        <v>192</v>
      </c>
      <c r="B194" s="222">
        <f t="shared" si="16"/>
        <v>5875</v>
      </c>
      <c r="C194">
        <f t="shared" si="17"/>
        <v>31</v>
      </c>
      <c r="D194">
        <f t="shared" si="14"/>
        <v>1916</v>
      </c>
      <c r="E194" t="e">
        <f t="shared" si="15"/>
        <v>#N/A</v>
      </c>
      <c r="F194" t="e">
        <f t="shared" si="18"/>
        <v>#N/A</v>
      </c>
    </row>
    <row r="195" spans="1:6" x14ac:dyDescent="0.25">
      <c r="A195">
        <f t="shared" si="19"/>
        <v>193</v>
      </c>
      <c r="B195" s="222">
        <f t="shared" si="16"/>
        <v>5904</v>
      </c>
      <c r="C195">
        <f t="shared" si="17"/>
        <v>29</v>
      </c>
      <c r="D195">
        <f t="shared" ref="D195:D258" si="20">YEAR(B195)</f>
        <v>1916</v>
      </c>
      <c r="E195" t="e">
        <f t="shared" ref="E195:E258" si="21">VLOOKUP(D195,$J$2:$K$78,2,FALSE)</f>
        <v>#N/A</v>
      </c>
      <c r="F195" t="e">
        <f t="shared" si="18"/>
        <v>#N/A</v>
      </c>
    </row>
    <row r="196" spans="1:6" x14ac:dyDescent="0.25">
      <c r="A196">
        <f t="shared" si="19"/>
        <v>194</v>
      </c>
      <c r="B196" s="222">
        <f t="shared" ref="B196:B259" si="22">EOMONTH($B$2,A196)</f>
        <v>5935</v>
      </c>
      <c r="C196">
        <f t="shared" ref="C196:C259" si="23">B196-B195</f>
        <v>31</v>
      </c>
      <c r="D196">
        <f t="shared" si="20"/>
        <v>1916</v>
      </c>
      <c r="E196" t="e">
        <f t="shared" si="21"/>
        <v>#N/A</v>
      </c>
      <c r="F196" t="e">
        <f t="shared" ref="F196:F259" si="24">C196/E196</f>
        <v>#N/A</v>
      </c>
    </row>
    <row r="197" spans="1:6" x14ac:dyDescent="0.25">
      <c r="A197">
        <f t="shared" ref="A197:A260" si="25">A196+1</f>
        <v>195</v>
      </c>
      <c r="B197" s="222">
        <f t="shared" si="22"/>
        <v>5965</v>
      </c>
      <c r="C197">
        <f t="shared" si="23"/>
        <v>30</v>
      </c>
      <c r="D197">
        <f t="shared" si="20"/>
        <v>1916</v>
      </c>
      <c r="E197" t="e">
        <f t="shared" si="21"/>
        <v>#N/A</v>
      </c>
      <c r="F197" t="e">
        <f t="shared" si="24"/>
        <v>#N/A</v>
      </c>
    </row>
    <row r="198" spans="1:6" x14ac:dyDescent="0.25">
      <c r="A198">
        <f t="shared" si="25"/>
        <v>196</v>
      </c>
      <c r="B198" s="222">
        <f t="shared" si="22"/>
        <v>5996</v>
      </c>
      <c r="C198">
        <f t="shared" si="23"/>
        <v>31</v>
      </c>
      <c r="D198">
        <f t="shared" si="20"/>
        <v>1916</v>
      </c>
      <c r="E198" t="e">
        <f t="shared" si="21"/>
        <v>#N/A</v>
      </c>
      <c r="F198" t="e">
        <f t="shared" si="24"/>
        <v>#N/A</v>
      </c>
    </row>
    <row r="199" spans="1:6" x14ac:dyDescent="0.25">
      <c r="A199">
        <f t="shared" si="25"/>
        <v>197</v>
      </c>
      <c r="B199" s="222">
        <f t="shared" si="22"/>
        <v>6026</v>
      </c>
      <c r="C199">
        <f t="shared" si="23"/>
        <v>30</v>
      </c>
      <c r="D199">
        <f t="shared" si="20"/>
        <v>1916</v>
      </c>
      <c r="E199" t="e">
        <f t="shared" si="21"/>
        <v>#N/A</v>
      </c>
      <c r="F199" t="e">
        <f t="shared" si="24"/>
        <v>#N/A</v>
      </c>
    </row>
    <row r="200" spans="1:6" x14ac:dyDescent="0.25">
      <c r="A200">
        <f t="shared" si="25"/>
        <v>198</v>
      </c>
      <c r="B200" s="222">
        <f t="shared" si="22"/>
        <v>6057</v>
      </c>
      <c r="C200">
        <f t="shared" si="23"/>
        <v>31</v>
      </c>
      <c r="D200">
        <f t="shared" si="20"/>
        <v>1916</v>
      </c>
      <c r="E200" t="e">
        <f t="shared" si="21"/>
        <v>#N/A</v>
      </c>
      <c r="F200" t="e">
        <f t="shared" si="24"/>
        <v>#N/A</v>
      </c>
    </row>
    <row r="201" spans="1:6" x14ac:dyDescent="0.25">
      <c r="A201">
        <f t="shared" si="25"/>
        <v>199</v>
      </c>
      <c r="B201" s="222">
        <f t="shared" si="22"/>
        <v>6088</v>
      </c>
      <c r="C201">
        <f t="shared" si="23"/>
        <v>31</v>
      </c>
      <c r="D201">
        <f t="shared" si="20"/>
        <v>1916</v>
      </c>
      <c r="E201" t="e">
        <f t="shared" si="21"/>
        <v>#N/A</v>
      </c>
      <c r="F201" t="e">
        <f t="shared" si="24"/>
        <v>#N/A</v>
      </c>
    </row>
    <row r="202" spans="1:6" x14ac:dyDescent="0.25">
      <c r="A202">
        <f t="shared" si="25"/>
        <v>200</v>
      </c>
      <c r="B202" s="222">
        <f t="shared" si="22"/>
        <v>6118</v>
      </c>
      <c r="C202">
        <f t="shared" si="23"/>
        <v>30</v>
      </c>
      <c r="D202">
        <f t="shared" si="20"/>
        <v>1916</v>
      </c>
      <c r="E202" t="e">
        <f t="shared" si="21"/>
        <v>#N/A</v>
      </c>
      <c r="F202" t="e">
        <f t="shared" si="24"/>
        <v>#N/A</v>
      </c>
    </row>
    <row r="203" spans="1:6" x14ac:dyDescent="0.25">
      <c r="A203">
        <f t="shared" si="25"/>
        <v>201</v>
      </c>
      <c r="B203" s="222">
        <f t="shared" si="22"/>
        <v>6149</v>
      </c>
      <c r="C203">
        <f t="shared" si="23"/>
        <v>31</v>
      </c>
      <c r="D203">
        <f t="shared" si="20"/>
        <v>1916</v>
      </c>
      <c r="E203" t="e">
        <f t="shared" si="21"/>
        <v>#N/A</v>
      </c>
      <c r="F203" t="e">
        <f t="shared" si="24"/>
        <v>#N/A</v>
      </c>
    </row>
    <row r="204" spans="1:6" x14ac:dyDescent="0.25">
      <c r="A204">
        <f t="shared" si="25"/>
        <v>202</v>
      </c>
      <c r="B204" s="222">
        <f t="shared" si="22"/>
        <v>6179</v>
      </c>
      <c r="C204">
        <f t="shared" si="23"/>
        <v>30</v>
      </c>
      <c r="D204">
        <f t="shared" si="20"/>
        <v>1916</v>
      </c>
      <c r="E204" t="e">
        <f t="shared" si="21"/>
        <v>#N/A</v>
      </c>
      <c r="F204" t="e">
        <f t="shared" si="24"/>
        <v>#N/A</v>
      </c>
    </row>
    <row r="205" spans="1:6" x14ac:dyDescent="0.25">
      <c r="A205">
        <f t="shared" si="25"/>
        <v>203</v>
      </c>
      <c r="B205" s="222">
        <f t="shared" si="22"/>
        <v>6210</v>
      </c>
      <c r="C205">
        <f t="shared" si="23"/>
        <v>31</v>
      </c>
      <c r="D205">
        <f t="shared" si="20"/>
        <v>1916</v>
      </c>
      <c r="E205" t="e">
        <f t="shared" si="21"/>
        <v>#N/A</v>
      </c>
      <c r="F205" t="e">
        <f t="shared" si="24"/>
        <v>#N/A</v>
      </c>
    </row>
    <row r="206" spans="1:6" x14ac:dyDescent="0.25">
      <c r="A206">
        <f t="shared" si="25"/>
        <v>204</v>
      </c>
      <c r="B206" s="222">
        <f t="shared" si="22"/>
        <v>6241</v>
      </c>
      <c r="C206">
        <f t="shared" si="23"/>
        <v>31</v>
      </c>
      <c r="D206">
        <f t="shared" si="20"/>
        <v>1917</v>
      </c>
      <c r="E206" t="e">
        <f t="shared" si="21"/>
        <v>#N/A</v>
      </c>
      <c r="F206" t="e">
        <f t="shared" si="24"/>
        <v>#N/A</v>
      </c>
    </row>
    <row r="207" spans="1:6" x14ac:dyDescent="0.25">
      <c r="A207">
        <f t="shared" si="25"/>
        <v>205</v>
      </c>
      <c r="B207" s="222">
        <f t="shared" si="22"/>
        <v>6269</v>
      </c>
      <c r="C207">
        <f t="shared" si="23"/>
        <v>28</v>
      </c>
      <c r="D207">
        <f t="shared" si="20"/>
        <v>1917</v>
      </c>
      <c r="E207" t="e">
        <f t="shared" si="21"/>
        <v>#N/A</v>
      </c>
      <c r="F207" t="e">
        <f t="shared" si="24"/>
        <v>#N/A</v>
      </c>
    </row>
    <row r="208" spans="1:6" x14ac:dyDescent="0.25">
      <c r="A208">
        <f t="shared" si="25"/>
        <v>206</v>
      </c>
      <c r="B208" s="222">
        <f t="shared" si="22"/>
        <v>6300</v>
      </c>
      <c r="C208">
        <f t="shared" si="23"/>
        <v>31</v>
      </c>
      <c r="D208">
        <f t="shared" si="20"/>
        <v>1917</v>
      </c>
      <c r="E208" t="e">
        <f t="shared" si="21"/>
        <v>#N/A</v>
      </c>
      <c r="F208" t="e">
        <f t="shared" si="24"/>
        <v>#N/A</v>
      </c>
    </row>
    <row r="209" spans="1:6" x14ac:dyDescent="0.25">
      <c r="A209">
        <f t="shared" si="25"/>
        <v>207</v>
      </c>
      <c r="B209" s="222">
        <f t="shared" si="22"/>
        <v>6330</v>
      </c>
      <c r="C209">
        <f t="shared" si="23"/>
        <v>30</v>
      </c>
      <c r="D209">
        <f t="shared" si="20"/>
        <v>1917</v>
      </c>
      <c r="E209" t="e">
        <f t="shared" si="21"/>
        <v>#N/A</v>
      </c>
      <c r="F209" t="e">
        <f t="shared" si="24"/>
        <v>#N/A</v>
      </c>
    </row>
    <row r="210" spans="1:6" x14ac:dyDescent="0.25">
      <c r="A210">
        <f t="shared" si="25"/>
        <v>208</v>
      </c>
      <c r="B210" s="222">
        <f t="shared" si="22"/>
        <v>6361</v>
      </c>
      <c r="C210">
        <f t="shared" si="23"/>
        <v>31</v>
      </c>
      <c r="D210">
        <f t="shared" si="20"/>
        <v>1917</v>
      </c>
      <c r="E210" t="e">
        <f t="shared" si="21"/>
        <v>#N/A</v>
      </c>
      <c r="F210" t="e">
        <f t="shared" si="24"/>
        <v>#N/A</v>
      </c>
    </row>
    <row r="211" spans="1:6" x14ac:dyDescent="0.25">
      <c r="A211">
        <f t="shared" si="25"/>
        <v>209</v>
      </c>
      <c r="B211" s="222">
        <f t="shared" si="22"/>
        <v>6391</v>
      </c>
      <c r="C211">
        <f t="shared" si="23"/>
        <v>30</v>
      </c>
      <c r="D211">
        <f t="shared" si="20"/>
        <v>1917</v>
      </c>
      <c r="E211" t="e">
        <f t="shared" si="21"/>
        <v>#N/A</v>
      </c>
      <c r="F211" t="e">
        <f t="shared" si="24"/>
        <v>#N/A</v>
      </c>
    </row>
    <row r="212" spans="1:6" x14ac:dyDescent="0.25">
      <c r="A212">
        <f t="shared" si="25"/>
        <v>210</v>
      </c>
      <c r="B212" s="222">
        <f t="shared" si="22"/>
        <v>6422</v>
      </c>
      <c r="C212">
        <f t="shared" si="23"/>
        <v>31</v>
      </c>
      <c r="D212">
        <f t="shared" si="20"/>
        <v>1917</v>
      </c>
      <c r="E212" t="e">
        <f t="shared" si="21"/>
        <v>#N/A</v>
      </c>
      <c r="F212" t="e">
        <f t="shared" si="24"/>
        <v>#N/A</v>
      </c>
    </row>
    <row r="213" spans="1:6" x14ac:dyDescent="0.25">
      <c r="A213">
        <f t="shared" si="25"/>
        <v>211</v>
      </c>
      <c r="B213" s="222">
        <f t="shared" si="22"/>
        <v>6453</v>
      </c>
      <c r="C213">
        <f t="shared" si="23"/>
        <v>31</v>
      </c>
      <c r="D213">
        <f t="shared" si="20"/>
        <v>1917</v>
      </c>
      <c r="E213" t="e">
        <f t="shared" si="21"/>
        <v>#N/A</v>
      </c>
      <c r="F213" t="e">
        <f t="shared" si="24"/>
        <v>#N/A</v>
      </c>
    </row>
    <row r="214" spans="1:6" x14ac:dyDescent="0.25">
      <c r="A214">
        <f t="shared" si="25"/>
        <v>212</v>
      </c>
      <c r="B214" s="222">
        <f t="shared" si="22"/>
        <v>6483</v>
      </c>
      <c r="C214">
        <f t="shared" si="23"/>
        <v>30</v>
      </c>
      <c r="D214">
        <f t="shared" si="20"/>
        <v>1917</v>
      </c>
      <c r="E214" t="e">
        <f t="shared" si="21"/>
        <v>#N/A</v>
      </c>
      <c r="F214" t="e">
        <f t="shared" si="24"/>
        <v>#N/A</v>
      </c>
    </row>
    <row r="215" spans="1:6" x14ac:dyDescent="0.25">
      <c r="A215">
        <f t="shared" si="25"/>
        <v>213</v>
      </c>
      <c r="B215" s="222">
        <f t="shared" si="22"/>
        <v>6514</v>
      </c>
      <c r="C215">
        <f t="shared" si="23"/>
        <v>31</v>
      </c>
      <c r="D215">
        <f t="shared" si="20"/>
        <v>1917</v>
      </c>
      <c r="E215" t="e">
        <f t="shared" si="21"/>
        <v>#N/A</v>
      </c>
      <c r="F215" t="e">
        <f t="shared" si="24"/>
        <v>#N/A</v>
      </c>
    </row>
    <row r="216" spans="1:6" x14ac:dyDescent="0.25">
      <c r="A216">
        <f t="shared" si="25"/>
        <v>214</v>
      </c>
      <c r="B216" s="222">
        <f t="shared" si="22"/>
        <v>6544</v>
      </c>
      <c r="C216">
        <f t="shared" si="23"/>
        <v>30</v>
      </c>
      <c r="D216">
        <f t="shared" si="20"/>
        <v>1917</v>
      </c>
      <c r="E216" t="e">
        <f t="shared" si="21"/>
        <v>#N/A</v>
      </c>
      <c r="F216" t="e">
        <f t="shared" si="24"/>
        <v>#N/A</v>
      </c>
    </row>
    <row r="217" spans="1:6" x14ac:dyDescent="0.25">
      <c r="A217">
        <f t="shared" si="25"/>
        <v>215</v>
      </c>
      <c r="B217" s="222">
        <f t="shared" si="22"/>
        <v>6575</v>
      </c>
      <c r="C217">
        <f t="shared" si="23"/>
        <v>31</v>
      </c>
      <c r="D217">
        <f t="shared" si="20"/>
        <v>1917</v>
      </c>
      <c r="E217" t="e">
        <f t="shared" si="21"/>
        <v>#N/A</v>
      </c>
      <c r="F217" t="e">
        <f t="shared" si="24"/>
        <v>#N/A</v>
      </c>
    </row>
    <row r="218" spans="1:6" x14ac:dyDescent="0.25">
      <c r="A218">
        <f t="shared" si="25"/>
        <v>216</v>
      </c>
      <c r="B218" s="222">
        <f t="shared" si="22"/>
        <v>6606</v>
      </c>
      <c r="C218">
        <f t="shared" si="23"/>
        <v>31</v>
      </c>
      <c r="D218">
        <f t="shared" si="20"/>
        <v>1918</v>
      </c>
      <c r="E218" t="e">
        <f t="shared" si="21"/>
        <v>#N/A</v>
      </c>
      <c r="F218" t="e">
        <f t="shared" si="24"/>
        <v>#N/A</v>
      </c>
    </row>
    <row r="219" spans="1:6" x14ac:dyDescent="0.25">
      <c r="A219">
        <f t="shared" si="25"/>
        <v>217</v>
      </c>
      <c r="B219" s="222">
        <f t="shared" si="22"/>
        <v>6634</v>
      </c>
      <c r="C219">
        <f t="shared" si="23"/>
        <v>28</v>
      </c>
      <c r="D219">
        <f t="shared" si="20"/>
        <v>1918</v>
      </c>
      <c r="E219" t="e">
        <f t="shared" si="21"/>
        <v>#N/A</v>
      </c>
      <c r="F219" t="e">
        <f t="shared" si="24"/>
        <v>#N/A</v>
      </c>
    </row>
    <row r="220" spans="1:6" x14ac:dyDescent="0.25">
      <c r="A220">
        <f t="shared" si="25"/>
        <v>218</v>
      </c>
      <c r="B220" s="222">
        <f t="shared" si="22"/>
        <v>6665</v>
      </c>
      <c r="C220">
        <f t="shared" si="23"/>
        <v>31</v>
      </c>
      <c r="D220">
        <f t="shared" si="20"/>
        <v>1918</v>
      </c>
      <c r="E220" t="e">
        <f t="shared" si="21"/>
        <v>#N/A</v>
      </c>
      <c r="F220" t="e">
        <f t="shared" si="24"/>
        <v>#N/A</v>
      </c>
    </row>
    <row r="221" spans="1:6" x14ac:dyDescent="0.25">
      <c r="A221">
        <f t="shared" si="25"/>
        <v>219</v>
      </c>
      <c r="B221" s="222">
        <f t="shared" si="22"/>
        <v>6695</v>
      </c>
      <c r="C221">
        <f t="shared" si="23"/>
        <v>30</v>
      </c>
      <c r="D221">
        <f t="shared" si="20"/>
        <v>1918</v>
      </c>
      <c r="E221" t="e">
        <f t="shared" si="21"/>
        <v>#N/A</v>
      </c>
      <c r="F221" t="e">
        <f t="shared" si="24"/>
        <v>#N/A</v>
      </c>
    </row>
    <row r="222" spans="1:6" x14ac:dyDescent="0.25">
      <c r="A222">
        <f t="shared" si="25"/>
        <v>220</v>
      </c>
      <c r="B222" s="222">
        <f t="shared" si="22"/>
        <v>6726</v>
      </c>
      <c r="C222">
        <f t="shared" si="23"/>
        <v>31</v>
      </c>
      <c r="D222">
        <f t="shared" si="20"/>
        <v>1918</v>
      </c>
      <c r="E222" t="e">
        <f t="shared" si="21"/>
        <v>#N/A</v>
      </c>
      <c r="F222" t="e">
        <f t="shared" si="24"/>
        <v>#N/A</v>
      </c>
    </row>
    <row r="223" spans="1:6" x14ac:dyDescent="0.25">
      <c r="A223">
        <f t="shared" si="25"/>
        <v>221</v>
      </c>
      <c r="B223" s="222">
        <f t="shared" si="22"/>
        <v>6756</v>
      </c>
      <c r="C223">
        <f t="shared" si="23"/>
        <v>30</v>
      </c>
      <c r="D223">
        <f t="shared" si="20"/>
        <v>1918</v>
      </c>
      <c r="E223" t="e">
        <f t="shared" si="21"/>
        <v>#N/A</v>
      </c>
      <c r="F223" t="e">
        <f t="shared" si="24"/>
        <v>#N/A</v>
      </c>
    </row>
    <row r="224" spans="1:6" x14ac:dyDescent="0.25">
      <c r="A224">
        <f t="shared" si="25"/>
        <v>222</v>
      </c>
      <c r="B224" s="222">
        <f t="shared" si="22"/>
        <v>6787</v>
      </c>
      <c r="C224">
        <f t="shared" si="23"/>
        <v>31</v>
      </c>
      <c r="D224">
        <f t="shared" si="20"/>
        <v>1918</v>
      </c>
      <c r="E224" t="e">
        <f t="shared" si="21"/>
        <v>#N/A</v>
      </c>
      <c r="F224" t="e">
        <f t="shared" si="24"/>
        <v>#N/A</v>
      </c>
    </row>
    <row r="225" spans="1:6" x14ac:dyDescent="0.25">
      <c r="A225">
        <f t="shared" si="25"/>
        <v>223</v>
      </c>
      <c r="B225" s="222">
        <f t="shared" si="22"/>
        <v>6818</v>
      </c>
      <c r="C225">
        <f t="shared" si="23"/>
        <v>31</v>
      </c>
      <c r="D225">
        <f t="shared" si="20"/>
        <v>1918</v>
      </c>
      <c r="E225" t="e">
        <f t="shared" si="21"/>
        <v>#N/A</v>
      </c>
      <c r="F225" t="e">
        <f t="shared" si="24"/>
        <v>#N/A</v>
      </c>
    </row>
    <row r="226" spans="1:6" x14ac:dyDescent="0.25">
      <c r="A226">
        <f t="shared" si="25"/>
        <v>224</v>
      </c>
      <c r="B226" s="222">
        <f t="shared" si="22"/>
        <v>6848</v>
      </c>
      <c r="C226">
        <f t="shared" si="23"/>
        <v>30</v>
      </c>
      <c r="D226">
        <f t="shared" si="20"/>
        <v>1918</v>
      </c>
      <c r="E226" t="e">
        <f t="shared" si="21"/>
        <v>#N/A</v>
      </c>
      <c r="F226" t="e">
        <f t="shared" si="24"/>
        <v>#N/A</v>
      </c>
    </row>
    <row r="227" spans="1:6" x14ac:dyDescent="0.25">
      <c r="A227">
        <f t="shared" si="25"/>
        <v>225</v>
      </c>
      <c r="B227" s="222">
        <f t="shared" si="22"/>
        <v>6879</v>
      </c>
      <c r="C227">
        <f t="shared" si="23"/>
        <v>31</v>
      </c>
      <c r="D227">
        <f t="shared" si="20"/>
        <v>1918</v>
      </c>
      <c r="E227" t="e">
        <f t="shared" si="21"/>
        <v>#N/A</v>
      </c>
      <c r="F227" t="e">
        <f t="shared" si="24"/>
        <v>#N/A</v>
      </c>
    </row>
    <row r="228" spans="1:6" x14ac:dyDescent="0.25">
      <c r="A228">
        <f t="shared" si="25"/>
        <v>226</v>
      </c>
      <c r="B228" s="222">
        <f t="shared" si="22"/>
        <v>6909</v>
      </c>
      <c r="C228">
        <f t="shared" si="23"/>
        <v>30</v>
      </c>
      <c r="D228">
        <f t="shared" si="20"/>
        <v>1918</v>
      </c>
      <c r="E228" t="e">
        <f t="shared" si="21"/>
        <v>#N/A</v>
      </c>
      <c r="F228" t="e">
        <f t="shared" si="24"/>
        <v>#N/A</v>
      </c>
    </row>
    <row r="229" spans="1:6" x14ac:dyDescent="0.25">
      <c r="A229">
        <f t="shared" si="25"/>
        <v>227</v>
      </c>
      <c r="B229" s="222">
        <f t="shared" si="22"/>
        <v>6940</v>
      </c>
      <c r="C229">
        <f t="shared" si="23"/>
        <v>31</v>
      </c>
      <c r="D229">
        <f t="shared" si="20"/>
        <v>1918</v>
      </c>
      <c r="E229" t="e">
        <f t="shared" si="21"/>
        <v>#N/A</v>
      </c>
      <c r="F229" t="e">
        <f t="shared" si="24"/>
        <v>#N/A</v>
      </c>
    </row>
    <row r="230" spans="1:6" x14ac:dyDescent="0.25">
      <c r="A230">
        <f t="shared" si="25"/>
        <v>228</v>
      </c>
      <c r="B230" s="222">
        <f t="shared" si="22"/>
        <v>6971</v>
      </c>
      <c r="C230">
        <f t="shared" si="23"/>
        <v>31</v>
      </c>
      <c r="D230">
        <f t="shared" si="20"/>
        <v>1919</v>
      </c>
      <c r="E230" t="e">
        <f t="shared" si="21"/>
        <v>#N/A</v>
      </c>
      <c r="F230" t="e">
        <f t="shared" si="24"/>
        <v>#N/A</v>
      </c>
    </row>
    <row r="231" spans="1:6" x14ac:dyDescent="0.25">
      <c r="A231">
        <f t="shared" si="25"/>
        <v>229</v>
      </c>
      <c r="B231" s="222">
        <f t="shared" si="22"/>
        <v>6999</v>
      </c>
      <c r="C231">
        <f t="shared" si="23"/>
        <v>28</v>
      </c>
      <c r="D231">
        <f t="shared" si="20"/>
        <v>1919</v>
      </c>
      <c r="E231" t="e">
        <f t="shared" si="21"/>
        <v>#N/A</v>
      </c>
      <c r="F231" t="e">
        <f t="shared" si="24"/>
        <v>#N/A</v>
      </c>
    </row>
    <row r="232" spans="1:6" x14ac:dyDescent="0.25">
      <c r="A232">
        <f t="shared" si="25"/>
        <v>230</v>
      </c>
      <c r="B232" s="222">
        <f t="shared" si="22"/>
        <v>7030</v>
      </c>
      <c r="C232">
        <f t="shared" si="23"/>
        <v>31</v>
      </c>
      <c r="D232">
        <f t="shared" si="20"/>
        <v>1919</v>
      </c>
      <c r="E232" t="e">
        <f t="shared" si="21"/>
        <v>#N/A</v>
      </c>
      <c r="F232" t="e">
        <f t="shared" si="24"/>
        <v>#N/A</v>
      </c>
    </row>
    <row r="233" spans="1:6" x14ac:dyDescent="0.25">
      <c r="A233">
        <f t="shared" si="25"/>
        <v>231</v>
      </c>
      <c r="B233" s="222">
        <f t="shared" si="22"/>
        <v>7060</v>
      </c>
      <c r="C233">
        <f t="shared" si="23"/>
        <v>30</v>
      </c>
      <c r="D233">
        <f t="shared" si="20"/>
        <v>1919</v>
      </c>
      <c r="E233" t="e">
        <f t="shared" si="21"/>
        <v>#N/A</v>
      </c>
      <c r="F233" t="e">
        <f t="shared" si="24"/>
        <v>#N/A</v>
      </c>
    </row>
    <row r="234" spans="1:6" x14ac:dyDescent="0.25">
      <c r="A234">
        <f t="shared" si="25"/>
        <v>232</v>
      </c>
      <c r="B234" s="222">
        <f t="shared" si="22"/>
        <v>7091</v>
      </c>
      <c r="C234">
        <f t="shared" si="23"/>
        <v>31</v>
      </c>
      <c r="D234">
        <f t="shared" si="20"/>
        <v>1919</v>
      </c>
      <c r="E234" t="e">
        <f t="shared" si="21"/>
        <v>#N/A</v>
      </c>
      <c r="F234" t="e">
        <f t="shared" si="24"/>
        <v>#N/A</v>
      </c>
    </row>
    <row r="235" spans="1:6" x14ac:dyDescent="0.25">
      <c r="A235">
        <f t="shared" si="25"/>
        <v>233</v>
      </c>
      <c r="B235" s="222">
        <f t="shared" si="22"/>
        <v>7121</v>
      </c>
      <c r="C235">
        <f t="shared" si="23"/>
        <v>30</v>
      </c>
      <c r="D235">
        <f t="shared" si="20"/>
        <v>1919</v>
      </c>
      <c r="E235" t="e">
        <f t="shared" si="21"/>
        <v>#N/A</v>
      </c>
      <c r="F235" t="e">
        <f t="shared" si="24"/>
        <v>#N/A</v>
      </c>
    </row>
    <row r="236" spans="1:6" x14ac:dyDescent="0.25">
      <c r="A236">
        <f t="shared" si="25"/>
        <v>234</v>
      </c>
      <c r="B236" s="222">
        <f t="shared" si="22"/>
        <v>7152</v>
      </c>
      <c r="C236">
        <f t="shared" si="23"/>
        <v>31</v>
      </c>
      <c r="D236">
        <f t="shared" si="20"/>
        <v>1919</v>
      </c>
      <c r="E236" t="e">
        <f t="shared" si="21"/>
        <v>#N/A</v>
      </c>
      <c r="F236" t="e">
        <f t="shared" si="24"/>
        <v>#N/A</v>
      </c>
    </row>
    <row r="237" spans="1:6" x14ac:dyDescent="0.25">
      <c r="A237">
        <f t="shared" si="25"/>
        <v>235</v>
      </c>
      <c r="B237" s="222">
        <f t="shared" si="22"/>
        <v>7183</v>
      </c>
      <c r="C237">
        <f t="shared" si="23"/>
        <v>31</v>
      </c>
      <c r="D237">
        <f t="shared" si="20"/>
        <v>1919</v>
      </c>
      <c r="E237" t="e">
        <f t="shared" si="21"/>
        <v>#N/A</v>
      </c>
      <c r="F237" t="e">
        <f t="shared" si="24"/>
        <v>#N/A</v>
      </c>
    </row>
    <row r="238" spans="1:6" x14ac:dyDescent="0.25">
      <c r="A238">
        <f t="shared" si="25"/>
        <v>236</v>
      </c>
      <c r="B238" s="222">
        <f t="shared" si="22"/>
        <v>7213</v>
      </c>
      <c r="C238">
        <f t="shared" si="23"/>
        <v>30</v>
      </c>
      <c r="D238">
        <f t="shared" si="20"/>
        <v>1919</v>
      </c>
      <c r="E238" t="e">
        <f t="shared" si="21"/>
        <v>#N/A</v>
      </c>
      <c r="F238" t="e">
        <f t="shared" si="24"/>
        <v>#N/A</v>
      </c>
    </row>
    <row r="239" spans="1:6" x14ac:dyDescent="0.25">
      <c r="A239">
        <f t="shared" si="25"/>
        <v>237</v>
      </c>
      <c r="B239" s="222">
        <f t="shared" si="22"/>
        <v>7244</v>
      </c>
      <c r="C239">
        <f t="shared" si="23"/>
        <v>31</v>
      </c>
      <c r="D239">
        <f t="shared" si="20"/>
        <v>1919</v>
      </c>
      <c r="E239" t="e">
        <f t="shared" si="21"/>
        <v>#N/A</v>
      </c>
      <c r="F239" t="e">
        <f t="shared" si="24"/>
        <v>#N/A</v>
      </c>
    </row>
    <row r="240" spans="1:6" x14ac:dyDescent="0.25">
      <c r="A240">
        <f t="shared" si="25"/>
        <v>238</v>
      </c>
      <c r="B240" s="222">
        <f t="shared" si="22"/>
        <v>7274</v>
      </c>
      <c r="C240">
        <f t="shared" si="23"/>
        <v>30</v>
      </c>
      <c r="D240">
        <f t="shared" si="20"/>
        <v>1919</v>
      </c>
      <c r="E240" t="e">
        <f t="shared" si="21"/>
        <v>#N/A</v>
      </c>
      <c r="F240" t="e">
        <f t="shared" si="24"/>
        <v>#N/A</v>
      </c>
    </row>
    <row r="241" spans="1:6" x14ac:dyDescent="0.25">
      <c r="A241">
        <f t="shared" si="25"/>
        <v>239</v>
      </c>
      <c r="B241" s="222">
        <f t="shared" si="22"/>
        <v>7305</v>
      </c>
      <c r="C241">
        <f t="shared" si="23"/>
        <v>31</v>
      </c>
      <c r="D241">
        <f t="shared" si="20"/>
        <v>1919</v>
      </c>
      <c r="E241" t="e">
        <f t="shared" si="21"/>
        <v>#N/A</v>
      </c>
      <c r="F241" t="e">
        <f t="shared" si="24"/>
        <v>#N/A</v>
      </c>
    </row>
    <row r="242" spans="1:6" x14ac:dyDescent="0.25">
      <c r="A242">
        <f t="shared" si="25"/>
        <v>240</v>
      </c>
      <c r="B242" s="222">
        <f t="shared" si="22"/>
        <v>7336</v>
      </c>
      <c r="C242">
        <f t="shared" si="23"/>
        <v>31</v>
      </c>
      <c r="D242">
        <f t="shared" si="20"/>
        <v>1920</v>
      </c>
      <c r="E242" t="e">
        <f t="shared" si="21"/>
        <v>#N/A</v>
      </c>
      <c r="F242" t="e">
        <f t="shared" si="24"/>
        <v>#N/A</v>
      </c>
    </row>
    <row r="243" spans="1:6" x14ac:dyDescent="0.25">
      <c r="A243">
        <f t="shared" si="25"/>
        <v>241</v>
      </c>
      <c r="B243" s="222">
        <f t="shared" si="22"/>
        <v>7365</v>
      </c>
      <c r="C243">
        <f t="shared" si="23"/>
        <v>29</v>
      </c>
      <c r="D243">
        <f t="shared" si="20"/>
        <v>1920</v>
      </c>
      <c r="E243" t="e">
        <f t="shared" si="21"/>
        <v>#N/A</v>
      </c>
      <c r="F243" t="e">
        <f t="shared" si="24"/>
        <v>#N/A</v>
      </c>
    </row>
    <row r="244" spans="1:6" x14ac:dyDescent="0.25">
      <c r="A244">
        <f t="shared" si="25"/>
        <v>242</v>
      </c>
      <c r="B244" s="222">
        <f t="shared" si="22"/>
        <v>7396</v>
      </c>
      <c r="C244">
        <f t="shared" si="23"/>
        <v>31</v>
      </c>
      <c r="D244">
        <f t="shared" si="20"/>
        <v>1920</v>
      </c>
      <c r="E244" t="e">
        <f t="shared" si="21"/>
        <v>#N/A</v>
      </c>
      <c r="F244" t="e">
        <f t="shared" si="24"/>
        <v>#N/A</v>
      </c>
    </row>
    <row r="245" spans="1:6" x14ac:dyDescent="0.25">
      <c r="A245">
        <f t="shared" si="25"/>
        <v>243</v>
      </c>
      <c r="B245" s="222">
        <f t="shared" si="22"/>
        <v>7426</v>
      </c>
      <c r="C245">
        <f t="shared" si="23"/>
        <v>30</v>
      </c>
      <c r="D245">
        <f t="shared" si="20"/>
        <v>1920</v>
      </c>
      <c r="E245" t="e">
        <f t="shared" si="21"/>
        <v>#N/A</v>
      </c>
      <c r="F245" t="e">
        <f t="shared" si="24"/>
        <v>#N/A</v>
      </c>
    </row>
    <row r="246" spans="1:6" x14ac:dyDescent="0.25">
      <c r="A246">
        <f t="shared" si="25"/>
        <v>244</v>
      </c>
      <c r="B246" s="222">
        <f t="shared" si="22"/>
        <v>7457</v>
      </c>
      <c r="C246">
        <f t="shared" si="23"/>
        <v>31</v>
      </c>
      <c r="D246">
        <f t="shared" si="20"/>
        <v>1920</v>
      </c>
      <c r="E246" t="e">
        <f t="shared" si="21"/>
        <v>#N/A</v>
      </c>
      <c r="F246" t="e">
        <f t="shared" si="24"/>
        <v>#N/A</v>
      </c>
    </row>
    <row r="247" spans="1:6" x14ac:dyDescent="0.25">
      <c r="A247">
        <f t="shared" si="25"/>
        <v>245</v>
      </c>
      <c r="B247" s="222">
        <f t="shared" si="22"/>
        <v>7487</v>
      </c>
      <c r="C247">
        <f t="shared" si="23"/>
        <v>30</v>
      </c>
      <c r="D247">
        <f t="shared" si="20"/>
        <v>1920</v>
      </c>
      <c r="E247" t="e">
        <f t="shared" si="21"/>
        <v>#N/A</v>
      </c>
      <c r="F247" t="e">
        <f t="shared" si="24"/>
        <v>#N/A</v>
      </c>
    </row>
    <row r="248" spans="1:6" x14ac:dyDescent="0.25">
      <c r="A248">
        <f t="shared" si="25"/>
        <v>246</v>
      </c>
      <c r="B248" s="222">
        <f t="shared" si="22"/>
        <v>7518</v>
      </c>
      <c r="C248">
        <f t="shared" si="23"/>
        <v>31</v>
      </c>
      <c r="D248">
        <f t="shared" si="20"/>
        <v>1920</v>
      </c>
      <c r="E248" t="e">
        <f t="shared" si="21"/>
        <v>#N/A</v>
      </c>
      <c r="F248" t="e">
        <f t="shared" si="24"/>
        <v>#N/A</v>
      </c>
    </row>
    <row r="249" spans="1:6" x14ac:dyDescent="0.25">
      <c r="A249">
        <f t="shared" si="25"/>
        <v>247</v>
      </c>
      <c r="B249" s="222">
        <f t="shared" si="22"/>
        <v>7549</v>
      </c>
      <c r="C249">
        <f t="shared" si="23"/>
        <v>31</v>
      </c>
      <c r="D249">
        <f t="shared" si="20"/>
        <v>1920</v>
      </c>
      <c r="E249" t="e">
        <f t="shared" si="21"/>
        <v>#N/A</v>
      </c>
      <c r="F249" t="e">
        <f t="shared" si="24"/>
        <v>#N/A</v>
      </c>
    </row>
    <row r="250" spans="1:6" x14ac:dyDescent="0.25">
      <c r="A250">
        <f t="shared" si="25"/>
        <v>248</v>
      </c>
      <c r="B250" s="222">
        <f t="shared" si="22"/>
        <v>7579</v>
      </c>
      <c r="C250">
        <f t="shared" si="23"/>
        <v>30</v>
      </c>
      <c r="D250">
        <f t="shared" si="20"/>
        <v>1920</v>
      </c>
      <c r="E250" t="e">
        <f t="shared" si="21"/>
        <v>#N/A</v>
      </c>
      <c r="F250" t="e">
        <f t="shared" si="24"/>
        <v>#N/A</v>
      </c>
    </row>
    <row r="251" spans="1:6" x14ac:dyDescent="0.25">
      <c r="A251">
        <f t="shared" si="25"/>
        <v>249</v>
      </c>
      <c r="B251" s="222">
        <f t="shared" si="22"/>
        <v>7610</v>
      </c>
      <c r="C251">
        <f t="shared" si="23"/>
        <v>31</v>
      </c>
      <c r="D251">
        <f t="shared" si="20"/>
        <v>1920</v>
      </c>
      <c r="E251" t="e">
        <f t="shared" si="21"/>
        <v>#N/A</v>
      </c>
      <c r="F251" t="e">
        <f t="shared" si="24"/>
        <v>#N/A</v>
      </c>
    </row>
    <row r="252" spans="1:6" x14ac:dyDescent="0.25">
      <c r="A252">
        <f t="shared" si="25"/>
        <v>250</v>
      </c>
      <c r="B252" s="222">
        <f t="shared" si="22"/>
        <v>7640</v>
      </c>
      <c r="C252">
        <f t="shared" si="23"/>
        <v>30</v>
      </c>
      <c r="D252">
        <f t="shared" si="20"/>
        <v>1920</v>
      </c>
      <c r="E252" t="e">
        <f t="shared" si="21"/>
        <v>#N/A</v>
      </c>
      <c r="F252" t="e">
        <f t="shared" si="24"/>
        <v>#N/A</v>
      </c>
    </row>
    <row r="253" spans="1:6" x14ac:dyDescent="0.25">
      <c r="A253">
        <f t="shared" si="25"/>
        <v>251</v>
      </c>
      <c r="B253" s="222">
        <f t="shared" si="22"/>
        <v>7671</v>
      </c>
      <c r="C253">
        <f t="shared" si="23"/>
        <v>31</v>
      </c>
      <c r="D253">
        <f t="shared" si="20"/>
        <v>1920</v>
      </c>
      <c r="E253" t="e">
        <f t="shared" si="21"/>
        <v>#N/A</v>
      </c>
      <c r="F253" t="e">
        <f t="shared" si="24"/>
        <v>#N/A</v>
      </c>
    </row>
    <row r="254" spans="1:6" x14ac:dyDescent="0.25">
      <c r="A254">
        <f t="shared" si="25"/>
        <v>252</v>
      </c>
      <c r="B254" s="222">
        <f t="shared" si="22"/>
        <v>7702</v>
      </c>
      <c r="C254">
        <f t="shared" si="23"/>
        <v>31</v>
      </c>
      <c r="D254">
        <f t="shared" si="20"/>
        <v>1921</v>
      </c>
      <c r="E254" t="e">
        <f t="shared" si="21"/>
        <v>#N/A</v>
      </c>
      <c r="F254" t="e">
        <f t="shared" si="24"/>
        <v>#N/A</v>
      </c>
    </row>
    <row r="255" spans="1:6" x14ac:dyDescent="0.25">
      <c r="A255">
        <f t="shared" si="25"/>
        <v>253</v>
      </c>
      <c r="B255" s="222">
        <f t="shared" si="22"/>
        <v>7730</v>
      </c>
      <c r="C255">
        <f t="shared" si="23"/>
        <v>28</v>
      </c>
      <c r="D255">
        <f t="shared" si="20"/>
        <v>1921</v>
      </c>
      <c r="E255" t="e">
        <f t="shared" si="21"/>
        <v>#N/A</v>
      </c>
      <c r="F255" t="e">
        <f t="shared" si="24"/>
        <v>#N/A</v>
      </c>
    </row>
    <row r="256" spans="1:6" x14ac:dyDescent="0.25">
      <c r="A256">
        <f t="shared" si="25"/>
        <v>254</v>
      </c>
      <c r="B256" s="222">
        <f t="shared" si="22"/>
        <v>7761</v>
      </c>
      <c r="C256">
        <f t="shared" si="23"/>
        <v>31</v>
      </c>
      <c r="D256">
        <f t="shared" si="20"/>
        <v>1921</v>
      </c>
      <c r="E256" t="e">
        <f t="shared" si="21"/>
        <v>#N/A</v>
      </c>
      <c r="F256" t="e">
        <f t="shared" si="24"/>
        <v>#N/A</v>
      </c>
    </row>
    <row r="257" spans="1:6" x14ac:dyDescent="0.25">
      <c r="A257">
        <f t="shared" si="25"/>
        <v>255</v>
      </c>
      <c r="B257" s="222">
        <f t="shared" si="22"/>
        <v>7791</v>
      </c>
      <c r="C257">
        <f t="shared" si="23"/>
        <v>30</v>
      </c>
      <c r="D257">
        <f t="shared" si="20"/>
        <v>1921</v>
      </c>
      <c r="E257" t="e">
        <f t="shared" si="21"/>
        <v>#N/A</v>
      </c>
      <c r="F257" t="e">
        <f t="shared" si="24"/>
        <v>#N/A</v>
      </c>
    </row>
    <row r="258" spans="1:6" x14ac:dyDescent="0.25">
      <c r="A258">
        <f t="shared" si="25"/>
        <v>256</v>
      </c>
      <c r="B258" s="222">
        <f t="shared" si="22"/>
        <v>7822</v>
      </c>
      <c r="C258">
        <f t="shared" si="23"/>
        <v>31</v>
      </c>
      <c r="D258">
        <f t="shared" si="20"/>
        <v>1921</v>
      </c>
      <c r="E258" t="e">
        <f t="shared" si="21"/>
        <v>#N/A</v>
      </c>
      <c r="F258" t="e">
        <f t="shared" si="24"/>
        <v>#N/A</v>
      </c>
    </row>
    <row r="259" spans="1:6" x14ac:dyDescent="0.25">
      <c r="A259">
        <f t="shared" si="25"/>
        <v>257</v>
      </c>
      <c r="B259" s="222">
        <f t="shared" si="22"/>
        <v>7852</v>
      </c>
      <c r="C259">
        <f t="shared" si="23"/>
        <v>30</v>
      </c>
      <c r="D259">
        <f t="shared" ref="D259:D322" si="26">YEAR(B259)</f>
        <v>1921</v>
      </c>
      <c r="E259" t="e">
        <f t="shared" ref="E259:E322" si="27">VLOOKUP(D259,$J$2:$K$78,2,FALSE)</f>
        <v>#N/A</v>
      </c>
      <c r="F259" t="e">
        <f t="shared" si="24"/>
        <v>#N/A</v>
      </c>
    </row>
    <row r="260" spans="1:6" x14ac:dyDescent="0.25">
      <c r="A260">
        <f t="shared" si="25"/>
        <v>258</v>
      </c>
      <c r="B260" s="222">
        <f t="shared" ref="B260:B323" si="28">EOMONTH($B$2,A260)</f>
        <v>7883</v>
      </c>
      <c r="C260">
        <f t="shared" ref="C260:C323" si="29">B260-B259</f>
        <v>31</v>
      </c>
      <c r="D260">
        <f t="shared" si="26"/>
        <v>1921</v>
      </c>
      <c r="E260" t="e">
        <f t="shared" si="27"/>
        <v>#N/A</v>
      </c>
      <c r="F260" t="e">
        <f t="shared" ref="F260:F323" si="30">C260/E260</f>
        <v>#N/A</v>
      </c>
    </row>
    <row r="261" spans="1:6" x14ac:dyDescent="0.25">
      <c r="A261">
        <f t="shared" ref="A261:A324" si="31">A260+1</f>
        <v>259</v>
      </c>
      <c r="B261" s="222">
        <f t="shared" si="28"/>
        <v>7914</v>
      </c>
      <c r="C261">
        <f t="shared" si="29"/>
        <v>31</v>
      </c>
      <c r="D261">
        <f t="shared" si="26"/>
        <v>1921</v>
      </c>
      <c r="E261" t="e">
        <f t="shared" si="27"/>
        <v>#N/A</v>
      </c>
      <c r="F261" t="e">
        <f t="shared" si="30"/>
        <v>#N/A</v>
      </c>
    </row>
    <row r="262" spans="1:6" x14ac:dyDescent="0.25">
      <c r="A262">
        <f t="shared" si="31"/>
        <v>260</v>
      </c>
      <c r="B262" s="222">
        <f t="shared" si="28"/>
        <v>7944</v>
      </c>
      <c r="C262">
        <f t="shared" si="29"/>
        <v>30</v>
      </c>
      <c r="D262">
        <f t="shared" si="26"/>
        <v>1921</v>
      </c>
      <c r="E262" t="e">
        <f t="shared" si="27"/>
        <v>#N/A</v>
      </c>
      <c r="F262" t="e">
        <f t="shared" si="30"/>
        <v>#N/A</v>
      </c>
    </row>
    <row r="263" spans="1:6" x14ac:dyDescent="0.25">
      <c r="A263">
        <f t="shared" si="31"/>
        <v>261</v>
      </c>
      <c r="B263" s="222">
        <f t="shared" si="28"/>
        <v>7975</v>
      </c>
      <c r="C263">
        <f t="shared" si="29"/>
        <v>31</v>
      </c>
      <c r="D263">
        <f t="shared" si="26"/>
        <v>1921</v>
      </c>
      <c r="E263" t="e">
        <f t="shared" si="27"/>
        <v>#N/A</v>
      </c>
      <c r="F263" t="e">
        <f t="shared" si="30"/>
        <v>#N/A</v>
      </c>
    </row>
    <row r="264" spans="1:6" x14ac:dyDescent="0.25">
      <c r="A264">
        <f t="shared" si="31"/>
        <v>262</v>
      </c>
      <c r="B264" s="222">
        <f t="shared" si="28"/>
        <v>8005</v>
      </c>
      <c r="C264">
        <f t="shared" si="29"/>
        <v>30</v>
      </c>
      <c r="D264">
        <f t="shared" si="26"/>
        <v>1921</v>
      </c>
      <c r="E264" t="e">
        <f t="shared" si="27"/>
        <v>#N/A</v>
      </c>
      <c r="F264" t="e">
        <f t="shared" si="30"/>
        <v>#N/A</v>
      </c>
    </row>
    <row r="265" spans="1:6" x14ac:dyDescent="0.25">
      <c r="A265">
        <f t="shared" si="31"/>
        <v>263</v>
      </c>
      <c r="B265" s="222">
        <f t="shared" si="28"/>
        <v>8036</v>
      </c>
      <c r="C265">
        <f t="shared" si="29"/>
        <v>31</v>
      </c>
      <c r="D265">
        <f t="shared" si="26"/>
        <v>1921</v>
      </c>
      <c r="E265" t="e">
        <f t="shared" si="27"/>
        <v>#N/A</v>
      </c>
      <c r="F265" t="e">
        <f t="shared" si="30"/>
        <v>#N/A</v>
      </c>
    </row>
    <row r="266" spans="1:6" x14ac:dyDescent="0.25">
      <c r="A266">
        <f t="shared" si="31"/>
        <v>264</v>
      </c>
      <c r="B266" s="222">
        <f t="shared" si="28"/>
        <v>8067</v>
      </c>
      <c r="C266">
        <f t="shared" si="29"/>
        <v>31</v>
      </c>
      <c r="D266">
        <f t="shared" si="26"/>
        <v>1922</v>
      </c>
      <c r="E266" t="e">
        <f t="shared" si="27"/>
        <v>#N/A</v>
      </c>
      <c r="F266" t="e">
        <f t="shared" si="30"/>
        <v>#N/A</v>
      </c>
    </row>
    <row r="267" spans="1:6" x14ac:dyDescent="0.25">
      <c r="A267">
        <f t="shared" si="31"/>
        <v>265</v>
      </c>
      <c r="B267" s="222">
        <f t="shared" si="28"/>
        <v>8095</v>
      </c>
      <c r="C267">
        <f t="shared" si="29"/>
        <v>28</v>
      </c>
      <c r="D267">
        <f t="shared" si="26"/>
        <v>1922</v>
      </c>
      <c r="E267" t="e">
        <f t="shared" si="27"/>
        <v>#N/A</v>
      </c>
      <c r="F267" t="e">
        <f t="shared" si="30"/>
        <v>#N/A</v>
      </c>
    </row>
    <row r="268" spans="1:6" x14ac:dyDescent="0.25">
      <c r="A268">
        <f t="shared" si="31"/>
        <v>266</v>
      </c>
      <c r="B268" s="222">
        <f t="shared" si="28"/>
        <v>8126</v>
      </c>
      <c r="C268">
        <f t="shared" si="29"/>
        <v>31</v>
      </c>
      <c r="D268">
        <f t="shared" si="26"/>
        <v>1922</v>
      </c>
      <c r="E268" t="e">
        <f t="shared" si="27"/>
        <v>#N/A</v>
      </c>
      <c r="F268" t="e">
        <f t="shared" si="30"/>
        <v>#N/A</v>
      </c>
    </row>
    <row r="269" spans="1:6" x14ac:dyDescent="0.25">
      <c r="A269">
        <f t="shared" si="31"/>
        <v>267</v>
      </c>
      <c r="B269" s="222">
        <f t="shared" si="28"/>
        <v>8156</v>
      </c>
      <c r="C269">
        <f t="shared" si="29"/>
        <v>30</v>
      </c>
      <c r="D269">
        <f t="shared" si="26"/>
        <v>1922</v>
      </c>
      <c r="E269" t="e">
        <f t="shared" si="27"/>
        <v>#N/A</v>
      </c>
      <c r="F269" t="e">
        <f t="shared" si="30"/>
        <v>#N/A</v>
      </c>
    </row>
    <row r="270" spans="1:6" x14ac:dyDescent="0.25">
      <c r="A270">
        <f t="shared" si="31"/>
        <v>268</v>
      </c>
      <c r="B270" s="222">
        <f t="shared" si="28"/>
        <v>8187</v>
      </c>
      <c r="C270">
        <f t="shared" si="29"/>
        <v>31</v>
      </c>
      <c r="D270">
        <f t="shared" si="26"/>
        <v>1922</v>
      </c>
      <c r="E270" t="e">
        <f t="shared" si="27"/>
        <v>#N/A</v>
      </c>
      <c r="F270" t="e">
        <f t="shared" si="30"/>
        <v>#N/A</v>
      </c>
    </row>
    <row r="271" spans="1:6" x14ac:dyDescent="0.25">
      <c r="A271">
        <f t="shared" si="31"/>
        <v>269</v>
      </c>
      <c r="B271" s="222">
        <f t="shared" si="28"/>
        <v>8217</v>
      </c>
      <c r="C271">
        <f t="shared" si="29"/>
        <v>30</v>
      </c>
      <c r="D271">
        <f t="shared" si="26"/>
        <v>1922</v>
      </c>
      <c r="E271" t="e">
        <f t="shared" si="27"/>
        <v>#N/A</v>
      </c>
      <c r="F271" t="e">
        <f t="shared" si="30"/>
        <v>#N/A</v>
      </c>
    </row>
    <row r="272" spans="1:6" x14ac:dyDescent="0.25">
      <c r="A272">
        <f t="shared" si="31"/>
        <v>270</v>
      </c>
      <c r="B272" s="222">
        <f t="shared" si="28"/>
        <v>8248</v>
      </c>
      <c r="C272">
        <f t="shared" si="29"/>
        <v>31</v>
      </c>
      <c r="D272">
        <f t="shared" si="26"/>
        <v>1922</v>
      </c>
      <c r="E272" t="e">
        <f t="shared" si="27"/>
        <v>#N/A</v>
      </c>
      <c r="F272" t="e">
        <f t="shared" si="30"/>
        <v>#N/A</v>
      </c>
    </row>
    <row r="273" spans="1:6" x14ac:dyDescent="0.25">
      <c r="A273">
        <f t="shared" si="31"/>
        <v>271</v>
      </c>
      <c r="B273" s="222">
        <f t="shared" si="28"/>
        <v>8279</v>
      </c>
      <c r="C273">
        <f t="shared" si="29"/>
        <v>31</v>
      </c>
      <c r="D273">
        <f t="shared" si="26"/>
        <v>1922</v>
      </c>
      <c r="E273" t="e">
        <f t="shared" si="27"/>
        <v>#N/A</v>
      </c>
      <c r="F273" t="e">
        <f t="shared" si="30"/>
        <v>#N/A</v>
      </c>
    </row>
    <row r="274" spans="1:6" x14ac:dyDescent="0.25">
      <c r="A274">
        <f t="shared" si="31"/>
        <v>272</v>
      </c>
      <c r="B274" s="222">
        <f t="shared" si="28"/>
        <v>8309</v>
      </c>
      <c r="C274">
        <f t="shared" si="29"/>
        <v>30</v>
      </c>
      <c r="D274">
        <f t="shared" si="26"/>
        <v>1922</v>
      </c>
      <c r="E274" t="e">
        <f t="shared" si="27"/>
        <v>#N/A</v>
      </c>
      <c r="F274" t="e">
        <f t="shared" si="30"/>
        <v>#N/A</v>
      </c>
    </row>
    <row r="275" spans="1:6" x14ac:dyDescent="0.25">
      <c r="A275">
        <f t="shared" si="31"/>
        <v>273</v>
      </c>
      <c r="B275" s="222">
        <f t="shared" si="28"/>
        <v>8340</v>
      </c>
      <c r="C275">
        <f t="shared" si="29"/>
        <v>31</v>
      </c>
      <c r="D275">
        <f t="shared" si="26"/>
        <v>1922</v>
      </c>
      <c r="E275" t="e">
        <f t="shared" si="27"/>
        <v>#N/A</v>
      </c>
      <c r="F275" t="e">
        <f t="shared" si="30"/>
        <v>#N/A</v>
      </c>
    </row>
    <row r="276" spans="1:6" x14ac:dyDescent="0.25">
      <c r="A276">
        <f t="shared" si="31"/>
        <v>274</v>
      </c>
      <c r="B276" s="222">
        <f t="shared" si="28"/>
        <v>8370</v>
      </c>
      <c r="C276">
        <f t="shared" si="29"/>
        <v>30</v>
      </c>
      <c r="D276">
        <f t="shared" si="26"/>
        <v>1922</v>
      </c>
      <c r="E276" t="e">
        <f t="shared" si="27"/>
        <v>#N/A</v>
      </c>
      <c r="F276" t="e">
        <f t="shared" si="30"/>
        <v>#N/A</v>
      </c>
    </row>
    <row r="277" spans="1:6" x14ac:dyDescent="0.25">
      <c r="A277">
        <f t="shared" si="31"/>
        <v>275</v>
      </c>
      <c r="B277" s="222">
        <f t="shared" si="28"/>
        <v>8401</v>
      </c>
      <c r="C277">
        <f t="shared" si="29"/>
        <v>31</v>
      </c>
      <c r="D277">
        <f t="shared" si="26"/>
        <v>1922</v>
      </c>
      <c r="E277" t="e">
        <f t="shared" si="27"/>
        <v>#N/A</v>
      </c>
      <c r="F277" t="e">
        <f t="shared" si="30"/>
        <v>#N/A</v>
      </c>
    </row>
    <row r="278" spans="1:6" x14ac:dyDescent="0.25">
      <c r="A278">
        <f t="shared" si="31"/>
        <v>276</v>
      </c>
      <c r="B278" s="222">
        <f t="shared" si="28"/>
        <v>8432</v>
      </c>
      <c r="C278">
        <f t="shared" si="29"/>
        <v>31</v>
      </c>
      <c r="D278">
        <f t="shared" si="26"/>
        <v>1923</v>
      </c>
      <c r="E278" t="e">
        <f t="shared" si="27"/>
        <v>#N/A</v>
      </c>
      <c r="F278" t="e">
        <f t="shared" si="30"/>
        <v>#N/A</v>
      </c>
    </row>
    <row r="279" spans="1:6" x14ac:dyDescent="0.25">
      <c r="A279">
        <f t="shared" si="31"/>
        <v>277</v>
      </c>
      <c r="B279" s="222">
        <f t="shared" si="28"/>
        <v>8460</v>
      </c>
      <c r="C279">
        <f t="shared" si="29"/>
        <v>28</v>
      </c>
      <c r="D279">
        <f t="shared" si="26"/>
        <v>1923</v>
      </c>
      <c r="E279" t="e">
        <f t="shared" si="27"/>
        <v>#N/A</v>
      </c>
      <c r="F279" t="e">
        <f t="shared" si="30"/>
        <v>#N/A</v>
      </c>
    </row>
    <row r="280" spans="1:6" x14ac:dyDescent="0.25">
      <c r="A280">
        <f t="shared" si="31"/>
        <v>278</v>
      </c>
      <c r="B280" s="222">
        <f t="shared" si="28"/>
        <v>8491</v>
      </c>
      <c r="C280">
        <f t="shared" si="29"/>
        <v>31</v>
      </c>
      <c r="D280">
        <f t="shared" si="26"/>
        <v>1923</v>
      </c>
      <c r="E280" t="e">
        <f t="shared" si="27"/>
        <v>#N/A</v>
      </c>
      <c r="F280" t="e">
        <f t="shared" si="30"/>
        <v>#N/A</v>
      </c>
    </row>
    <row r="281" spans="1:6" x14ac:dyDescent="0.25">
      <c r="A281">
        <f t="shared" si="31"/>
        <v>279</v>
      </c>
      <c r="B281" s="222">
        <f t="shared" si="28"/>
        <v>8521</v>
      </c>
      <c r="C281">
        <f t="shared" si="29"/>
        <v>30</v>
      </c>
      <c r="D281">
        <f t="shared" si="26"/>
        <v>1923</v>
      </c>
      <c r="E281" t="e">
        <f t="shared" si="27"/>
        <v>#N/A</v>
      </c>
      <c r="F281" t="e">
        <f t="shared" si="30"/>
        <v>#N/A</v>
      </c>
    </row>
    <row r="282" spans="1:6" x14ac:dyDescent="0.25">
      <c r="A282">
        <f t="shared" si="31"/>
        <v>280</v>
      </c>
      <c r="B282" s="222">
        <f t="shared" si="28"/>
        <v>8552</v>
      </c>
      <c r="C282">
        <f t="shared" si="29"/>
        <v>31</v>
      </c>
      <c r="D282">
        <f t="shared" si="26"/>
        <v>1923</v>
      </c>
      <c r="E282" t="e">
        <f t="shared" si="27"/>
        <v>#N/A</v>
      </c>
      <c r="F282" t="e">
        <f t="shared" si="30"/>
        <v>#N/A</v>
      </c>
    </row>
    <row r="283" spans="1:6" x14ac:dyDescent="0.25">
      <c r="A283">
        <f t="shared" si="31"/>
        <v>281</v>
      </c>
      <c r="B283" s="222">
        <f t="shared" si="28"/>
        <v>8582</v>
      </c>
      <c r="C283">
        <f t="shared" si="29"/>
        <v>30</v>
      </c>
      <c r="D283">
        <f t="shared" si="26"/>
        <v>1923</v>
      </c>
      <c r="E283" t="e">
        <f t="shared" si="27"/>
        <v>#N/A</v>
      </c>
      <c r="F283" t="e">
        <f t="shared" si="30"/>
        <v>#N/A</v>
      </c>
    </row>
    <row r="284" spans="1:6" x14ac:dyDescent="0.25">
      <c r="A284">
        <f t="shared" si="31"/>
        <v>282</v>
      </c>
      <c r="B284" s="222">
        <f t="shared" si="28"/>
        <v>8613</v>
      </c>
      <c r="C284">
        <f t="shared" si="29"/>
        <v>31</v>
      </c>
      <c r="D284">
        <f t="shared" si="26"/>
        <v>1923</v>
      </c>
      <c r="E284" t="e">
        <f t="shared" si="27"/>
        <v>#N/A</v>
      </c>
      <c r="F284" t="e">
        <f t="shared" si="30"/>
        <v>#N/A</v>
      </c>
    </row>
    <row r="285" spans="1:6" x14ac:dyDescent="0.25">
      <c r="A285">
        <f t="shared" si="31"/>
        <v>283</v>
      </c>
      <c r="B285" s="222">
        <f t="shared" si="28"/>
        <v>8644</v>
      </c>
      <c r="C285">
        <f t="shared" si="29"/>
        <v>31</v>
      </c>
      <c r="D285">
        <f t="shared" si="26"/>
        <v>1923</v>
      </c>
      <c r="E285" t="e">
        <f t="shared" si="27"/>
        <v>#N/A</v>
      </c>
      <c r="F285" t="e">
        <f t="shared" si="30"/>
        <v>#N/A</v>
      </c>
    </row>
    <row r="286" spans="1:6" x14ac:dyDescent="0.25">
      <c r="A286">
        <f t="shared" si="31"/>
        <v>284</v>
      </c>
      <c r="B286" s="222">
        <f t="shared" si="28"/>
        <v>8674</v>
      </c>
      <c r="C286">
        <f t="shared" si="29"/>
        <v>30</v>
      </c>
      <c r="D286">
        <f t="shared" si="26"/>
        <v>1923</v>
      </c>
      <c r="E286" t="e">
        <f t="shared" si="27"/>
        <v>#N/A</v>
      </c>
      <c r="F286" t="e">
        <f t="shared" si="30"/>
        <v>#N/A</v>
      </c>
    </row>
    <row r="287" spans="1:6" x14ac:dyDescent="0.25">
      <c r="A287">
        <f t="shared" si="31"/>
        <v>285</v>
      </c>
      <c r="B287" s="222">
        <f t="shared" si="28"/>
        <v>8705</v>
      </c>
      <c r="C287">
        <f t="shared" si="29"/>
        <v>31</v>
      </c>
      <c r="D287">
        <f t="shared" si="26"/>
        <v>1923</v>
      </c>
      <c r="E287" t="e">
        <f t="shared" si="27"/>
        <v>#N/A</v>
      </c>
      <c r="F287" t="e">
        <f t="shared" si="30"/>
        <v>#N/A</v>
      </c>
    </row>
    <row r="288" spans="1:6" x14ac:dyDescent="0.25">
      <c r="A288">
        <f t="shared" si="31"/>
        <v>286</v>
      </c>
      <c r="B288" s="222">
        <f t="shared" si="28"/>
        <v>8735</v>
      </c>
      <c r="C288">
        <f t="shared" si="29"/>
        <v>30</v>
      </c>
      <c r="D288">
        <f t="shared" si="26"/>
        <v>1923</v>
      </c>
      <c r="E288" t="e">
        <f t="shared" si="27"/>
        <v>#N/A</v>
      </c>
      <c r="F288" t="e">
        <f t="shared" si="30"/>
        <v>#N/A</v>
      </c>
    </row>
    <row r="289" spans="1:6" x14ac:dyDescent="0.25">
      <c r="A289">
        <f t="shared" si="31"/>
        <v>287</v>
      </c>
      <c r="B289" s="222">
        <f t="shared" si="28"/>
        <v>8766</v>
      </c>
      <c r="C289">
        <f t="shared" si="29"/>
        <v>31</v>
      </c>
      <c r="D289">
        <f t="shared" si="26"/>
        <v>1923</v>
      </c>
      <c r="E289" t="e">
        <f t="shared" si="27"/>
        <v>#N/A</v>
      </c>
      <c r="F289" t="e">
        <f t="shared" si="30"/>
        <v>#N/A</v>
      </c>
    </row>
    <row r="290" spans="1:6" x14ac:dyDescent="0.25">
      <c r="A290">
        <f t="shared" si="31"/>
        <v>288</v>
      </c>
      <c r="B290" s="222">
        <f t="shared" si="28"/>
        <v>8797</v>
      </c>
      <c r="C290">
        <f t="shared" si="29"/>
        <v>31</v>
      </c>
      <c r="D290">
        <f t="shared" si="26"/>
        <v>1924</v>
      </c>
      <c r="E290" t="e">
        <f t="shared" si="27"/>
        <v>#N/A</v>
      </c>
      <c r="F290" t="e">
        <f t="shared" si="30"/>
        <v>#N/A</v>
      </c>
    </row>
    <row r="291" spans="1:6" x14ac:dyDescent="0.25">
      <c r="A291">
        <f t="shared" si="31"/>
        <v>289</v>
      </c>
      <c r="B291" s="222">
        <f t="shared" si="28"/>
        <v>8826</v>
      </c>
      <c r="C291">
        <f t="shared" si="29"/>
        <v>29</v>
      </c>
      <c r="D291">
        <f t="shared" si="26"/>
        <v>1924</v>
      </c>
      <c r="E291" t="e">
        <f t="shared" si="27"/>
        <v>#N/A</v>
      </c>
      <c r="F291" t="e">
        <f t="shared" si="30"/>
        <v>#N/A</v>
      </c>
    </row>
    <row r="292" spans="1:6" x14ac:dyDescent="0.25">
      <c r="A292">
        <f t="shared" si="31"/>
        <v>290</v>
      </c>
      <c r="B292" s="222">
        <f t="shared" si="28"/>
        <v>8857</v>
      </c>
      <c r="C292">
        <f t="shared" si="29"/>
        <v>31</v>
      </c>
      <c r="D292">
        <f t="shared" si="26"/>
        <v>1924</v>
      </c>
      <c r="E292" t="e">
        <f t="shared" si="27"/>
        <v>#N/A</v>
      </c>
      <c r="F292" t="e">
        <f t="shared" si="30"/>
        <v>#N/A</v>
      </c>
    </row>
    <row r="293" spans="1:6" x14ac:dyDescent="0.25">
      <c r="A293">
        <f t="shared" si="31"/>
        <v>291</v>
      </c>
      <c r="B293" s="222">
        <f t="shared" si="28"/>
        <v>8887</v>
      </c>
      <c r="C293">
        <f t="shared" si="29"/>
        <v>30</v>
      </c>
      <c r="D293">
        <f t="shared" si="26"/>
        <v>1924</v>
      </c>
      <c r="E293" t="e">
        <f t="shared" si="27"/>
        <v>#N/A</v>
      </c>
      <c r="F293" t="e">
        <f t="shared" si="30"/>
        <v>#N/A</v>
      </c>
    </row>
    <row r="294" spans="1:6" x14ac:dyDescent="0.25">
      <c r="A294">
        <f t="shared" si="31"/>
        <v>292</v>
      </c>
      <c r="B294" s="222">
        <f t="shared" si="28"/>
        <v>8918</v>
      </c>
      <c r="C294">
        <f t="shared" si="29"/>
        <v>31</v>
      </c>
      <c r="D294">
        <f t="shared" si="26"/>
        <v>1924</v>
      </c>
      <c r="E294" t="e">
        <f t="shared" si="27"/>
        <v>#N/A</v>
      </c>
      <c r="F294" t="e">
        <f t="shared" si="30"/>
        <v>#N/A</v>
      </c>
    </row>
    <row r="295" spans="1:6" x14ac:dyDescent="0.25">
      <c r="A295">
        <f t="shared" si="31"/>
        <v>293</v>
      </c>
      <c r="B295" s="222">
        <f t="shared" si="28"/>
        <v>8948</v>
      </c>
      <c r="C295">
        <f t="shared" si="29"/>
        <v>30</v>
      </c>
      <c r="D295">
        <f t="shared" si="26"/>
        <v>1924</v>
      </c>
      <c r="E295" t="e">
        <f t="shared" si="27"/>
        <v>#N/A</v>
      </c>
      <c r="F295" t="e">
        <f t="shared" si="30"/>
        <v>#N/A</v>
      </c>
    </row>
    <row r="296" spans="1:6" x14ac:dyDescent="0.25">
      <c r="A296">
        <f t="shared" si="31"/>
        <v>294</v>
      </c>
      <c r="B296" s="222">
        <f t="shared" si="28"/>
        <v>8979</v>
      </c>
      <c r="C296">
        <f t="shared" si="29"/>
        <v>31</v>
      </c>
      <c r="D296">
        <f t="shared" si="26"/>
        <v>1924</v>
      </c>
      <c r="E296" t="e">
        <f t="shared" si="27"/>
        <v>#N/A</v>
      </c>
      <c r="F296" t="e">
        <f t="shared" si="30"/>
        <v>#N/A</v>
      </c>
    </row>
    <row r="297" spans="1:6" x14ac:dyDescent="0.25">
      <c r="A297">
        <f t="shared" si="31"/>
        <v>295</v>
      </c>
      <c r="B297" s="222">
        <f t="shared" si="28"/>
        <v>9010</v>
      </c>
      <c r="C297">
        <f t="shared" si="29"/>
        <v>31</v>
      </c>
      <c r="D297">
        <f t="shared" si="26"/>
        <v>1924</v>
      </c>
      <c r="E297" t="e">
        <f t="shared" si="27"/>
        <v>#N/A</v>
      </c>
      <c r="F297" t="e">
        <f t="shared" si="30"/>
        <v>#N/A</v>
      </c>
    </row>
    <row r="298" spans="1:6" x14ac:dyDescent="0.25">
      <c r="A298">
        <f t="shared" si="31"/>
        <v>296</v>
      </c>
      <c r="B298" s="222">
        <f t="shared" si="28"/>
        <v>9040</v>
      </c>
      <c r="C298">
        <f t="shared" si="29"/>
        <v>30</v>
      </c>
      <c r="D298">
        <f t="shared" si="26"/>
        <v>1924</v>
      </c>
      <c r="E298" t="e">
        <f t="shared" si="27"/>
        <v>#N/A</v>
      </c>
      <c r="F298" t="e">
        <f t="shared" si="30"/>
        <v>#N/A</v>
      </c>
    </row>
    <row r="299" spans="1:6" x14ac:dyDescent="0.25">
      <c r="A299">
        <f t="shared" si="31"/>
        <v>297</v>
      </c>
      <c r="B299" s="222">
        <f t="shared" si="28"/>
        <v>9071</v>
      </c>
      <c r="C299">
        <f t="shared" si="29"/>
        <v>31</v>
      </c>
      <c r="D299">
        <f t="shared" si="26"/>
        <v>1924</v>
      </c>
      <c r="E299" t="e">
        <f t="shared" si="27"/>
        <v>#N/A</v>
      </c>
      <c r="F299" t="e">
        <f t="shared" si="30"/>
        <v>#N/A</v>
      </c>
    </row>
    <row r="300" spans="1:6" x14ac:dyDescent="0.25">
      <c r="A300">
        <f t="shared" si="31"/>
        <v>298</v>
      </c>
      <c r="B300" s="222">
        <f t="shared" si="28"/>
        <v>9101</v>
      </c>
      <c r="C300">
        <f t="shared" si="29"/>
        <v>30</v>
      </c>
      <c r="D300">
        <f t="shared" si="26"/>
        <v>1924</v>
      </c>
      <c r="E300" t="e">
        <f t="shared" si="27"/>
        <v>#N/A</v>
      </c>
      <c r="F300" t="e">
        <f t="shared" si="30"/>
        <v>#N/A</v>
      </c>
    </row>
    <row r="301" spans="1:6" x14ac:dyDescent="0.25">
      <c r="A301">
        <f t="shared" si="31"/>
        <v>299</v>
      </c>
      <c r="B301" s="222">
        <f t="shared" si="28"/>
        <v>9132</v>
      </c>
      <c r="C301">
        <f t="shared" si="29"/>
        <v>31</v>
      </c>
      <c r="D301">
        <f t="shared" si="26"/>
        <v>1924</v>
      </c>
      <c r="E301" t="e">
        <f t="shared" si="27"/>
        <v>#N/A</v>
      </c>
      <c r="F301" t="e">
        <f t="shared" si="30"/>
        <v>#N/A</v>
      </c>
    </row>
    <row r="302" spans="1:6" x14ac:dyDescent="0.25">
      <c r="A302">
        <f t="shared" si="31"/>
        <v>300</v>
      </c>
      <c r="B302" s="222">
        <f t="shared" si="28"/>
        <v>9163</v>
      </c>
      <c r="C302">
        <f t="shared" si="29"/>
        <v>31</v>
      </c>
      <c r="D302">
        <f t="shared" si="26"/>
        <v>1925</v>
      </c>
      <c r="E302" t="e">
        <f t="shared" si="27"/>
        <v>#N/A</v>
      </c>
      <c r="F302" t="e">
        <f t="shared" si="30"/>
        <v>#N/A</v>
      </c>
    </row>
    <row r="303" spans="1:6" x14ac:dyDescent="0.25">
      <c r="A303">
        <f t="shared" si="31"/>
        <v>301</v>
      </c>
      <c r="B303" s="222">
        <f t="shared" si="28"/>
        <v>9191</v>
      </c>
      <c r="C303">
        <f t="shared" si="29"/>
        <v>28</v>
      </c>
      <c r="D303">
        <f t="shared" si="26"/>
        <v>1925</v>
      </c>
      <c r="E303" t="e">
        <f t="shared" si="27"/>
        <v>#N/A</v>
      </c>
      <c r="F303" t="e">
        <f t="shared" si="30"/>
        <v>#N/A</v>
      </c>
    </row>
    <row r="304" spans="1:6" x14ac:dyDescent="0.25">
      <c r="A304">
        <f t="shared" si="31"/>
        <v>302</v>
      </c>
      <c r="B304" s="222">
        <f t="shared" si="28"/>
        <v>9222</v>
      </c>
      <c r="C304">
        <f t="shared" si="29"/>
        <v>31</v>
      </c>
      <c r="D304">
        <f t="shared" si="26"/>
        <v>1925</v>
      </c>
      <c r="E304" t="e">
        <f t="shared" si="27"/>
        <v>#N/A</v>
      </c>
      <c r="F304" t="e">
        <f t="shared" si="30"/>
        <v>#N/A</v>
      </c>
    </row>
    <row r="305" spans="1:6" x14ac:dyDescent="0.25">
      <c r="A305">
        <f t="shared" si="31"/>
        <v>303</v>
      </c>
      <c r="B305" s="222">
        <f t="shared" si="28"/>
        <v>9252</v>
      </c>
      <c r="C305">
        <f t="shared" si="29"/>
        <v>30</v>
      </c>
      <c r="D305">
        <f t="shared" si="26"/>
        <v>1925</v>
      </c>
      <c r="E305" t="e">
        <f t="shared" si="27"/>
        <v>#N/A</v>
      </c>
      <c r="F305" t="e">
        <f t="shared" si="30"/>
        <v>#N/A</v>
      </c>
    </row>
    <row r="306" spans="1:6" x14ac:dyDescent="0.25">
      <c r="A306">
        <f t="shared" si="31"/>
        <v>304</v>
      </c>
      <c r="B306" s="222">
        <f t="shared" si="28"/>
        <v>9283</v>
      </c>
      <c r="C306">
        <f t="shared" si="29"/>
        <v>31</v>
      </c>
      <c r="D306">
        <f t="shared" si="26"/>
        <v>1925</v>
      </c>
      <c r="E306" t="e">
        <f t="shared" si="27"/>
        <v>#N/A</v>
      </c>
      <c r="F306" t="e">
        <f t="shared" si="30"/>
        <v>#N/A</v>
      </c>
    </row>
    <row r="307" spans="1:6" x14ac:dyDescent="0.25">
      <c r="A307">
        <f t="shared" si="31"/>
        <v>305</v>
      </c>
      <c r="B307" s="222">
        <f t="shared" si="28"/>
        <v>9313</v>
      </c>
      <c r="C307">
        <f t="shared" si="29"/>
        <v>30</v>
      </c>
      <c r="D307">
        <f t="shared" si="26"/>
        <v>1925</v>
      </c>
      <c r="E307" t="e">
        <f t="shared" si="27"/>
        <v>#N/A</v>
      </c>
      <c r="F307" t="e">
        <f t="shared" si="30"/>
        <v>#N/A</v>
      </c>
    </row>
    <row r="308" spans="1:6" x14ac:dyDescent="0.25">
      <c r="A308">
        <f t="shared" si="31"/>
        <v>306</v>
      </c>
      <c r="B308" s="222">
        <f t="shared" si="28"/>
        <v>9344</v>
      </c>
      <c r="C308">
        <f t="shared" si="29"/>
        <v>31</v>
      </c>
      <c r="D308">
        <f t="shared" si="26"/>
        <v>1925</v>
      </c>
      <c r="E308" t="e">
        <f t="shared" si="27"/>
        <v>#N/A</v>
      </c>
      <c r="F308" t="e">
        <f t="shared" si="30"/>
        <v>#N/A</v>
      </c>
    </row>
    <row r="309" spans="1:6" x14ac:dyDescent="0.25">
      <c r="A309">
        <f t="shared" si="31"/>
        <v>307</v>
      </c>
      <c r="B309" s="222">
        <f t="shared" si="28"/>
        <v>9375</v>
      </c>
      <c r="C309">
        <f t="shared" si="29"/>
        <v>31</v>
      </c>
      <c r="D309">
        <f t="shared" si="26"/>
        <v>1925</v>
      </c>
      <c r="E309" t="e">
        <f t="shared" si="27"/>
        <v>#N/A</v>
      </c>
      <c r="F309" t="e">
        <f t="shared" si="30"/>
        <v>#N/A</v>
      </c>
    </row>
    <row r="310" spans="1:6" x14ac:dyDescent="0.25">
      <c r="A310">
        <f t="shared" si="31"/>
        <v>308</v>
      </c>
      <c r="B310" s="222">
        <f t="shared" si="28"/>
        <v>9405</v>
      </c>
      <c r="C310">
        <f t="shared" si="29"/>
        <v>30</v>
      </c>
      <c r="D310">
        <f t="shared" si="26"/>
        <v>1925</v>
      </c>
      <c r="E310" t="e">
        <f t="shared" si="27"/>
        <v>#N/A</v>
      </c>
      <c r="F310" t="e">
        <f t="shared" si="30"/>
        <v>#N/A</v>
      </c>
    </row>
    <row r="311" spans="1:6" x14ac:dyDescent="0.25">
      <c r="A311">
        <f t="shared" si="31"/>
        <v>309</v>
      </c>
      <c r="B311" s="222">
        <f t="shared" si="28"/>
        <v>9436</v>
      </c>
      <c r="C311">
        <f t="shared" si="29"/>
        <v>31</v>
      </c>
      <c r="D311">
        <f t="shared" si="26"/>
        <v>1925</v>
      </c>
      <c r="E311" t="e">
        <f t="shared" si="27"/>
        <v>#N/A</v>
      </c>
      <c r="F311" t="e">
        <f t="shared" si="30"/>
        <v>#N/A</v>
      </c>
    </row>
    <row r="312" spans="1:6" x14ac:dyDescent="0.25">
      <c r="A312">
        <f t="shared" si="31"/>
        <v>310</v>
      </c>
      <c r="B312" s="222">
        <f t="shared" si="28"/>
        <v>9466</v>
      </c>
      <c r="C312">
        <f t="shared" si="29"/>
        <v>30</v>
      </c>
      <c r="D312">
        <f t="shared" si="26"/>
        <v>1925</v>
      </c>
      <c r="E312" t="e">
        <f t="shared" si="27"/>
        <v>#N/A</v>
      </c>
      <c r="F312" t="e">
        <f t="shared" si="30"/>
        <v>#N/A</v>
      </c>
    </row>
    <row r="313" spans="1:6" x14ac:dyDescent="0.25">
      <c r="A313">
        <f t="shared" si="31"/>
        <v>311</v>
      </c>
      <c r="B313" s="222">
        <f t="shared" si="28"/>
        <v>9497</v>
      </c>
      <c r="C313">
        <f t="shared" si="29"/>
        <v>31</v>
      </c>
      <c r="D313">
        <f t="shared" si="26"/>
        <v>1925</v>
      </c>
      <c r="E313" t="e">
        <f t="shared" si="27"/>
        <v>#N/A</v>
      </c>
      <c r="F313" t="e">
        <f t="shared" si="30"/>
        <v>#N/A</v>
      </c>
    </row>
    <row r="314" spans="1:6" x14ac:dyDescent="0.25">
      <c r="A314">
        <f t="shared" si="31"/>
        <v>312</v>
      </c>
      <c r="B314" s="222">
        <f t="shared" si="28"/>
        <v>9528</v>
      </c>
      <c r="C314">
        <f t="shared" si="29"/>
        <v>31</v>
      </c>
      <c r="D314">
        <f t="shared" si="26"/>
        <v>1926</v>
      </c>
      <c r="E314" t="e">
        <f t="shared" si="27"/>
        <v>#N/A</v>
      </c>
      <c r="F314" t="e">
        <f t="shared" si="30"/>
        <v>#N/A</v>
      </c>
    </row>
    <row r="315" spans="1:6" x14ac:dyDescent="0.25">
      <c r="A315">
        <f t="shared" si="31"/>
        <v>313</v>
      </c>
      <c r="B315" s="222">
        <f t="shared" si="28"/>
        <v>9556</v>
      </c>
      <c r="C315">
        <f t="shared" si="29"/>
        <v>28</v>
      </c>
      <c r="D315">
        <f t="shared" si="26"/>
        <v>1926</v>
      </c>
      <c r="E315" t="e">
        <f t="shared" si="27"/>
        <v>#N/A</v>
      </c>
      <c r="F315" t="e">
        <f t="shared" si="30"/>
        <v>#N/A</v>
      </c>
    </row>
    <row r="316" spans="1:6" x14ac:dyDescent="0.25">
      <c r="A316">
        <f t="shared" si="31"/>
        <v>314</v>
      </c>
      <c r="B316" s="222">
        <f t="shared" si="28"/>
        <v>9587</v>
      </c>
      <c r="C316">
        <f t="shared" si="29"/>
        <v>31</v>
      </c>
      <c r="D316">
        <f t="shared" si="26"/>
        <v>1926</v>
      </c>
      <c r="E316" t="e">
        <f t="shared" si="27"/>
        <v>#N/A</v>
      </c>
      <c r="F316" t="e">
        <f t="shared" si="30"/>
        <v>#N/A</v>
      </c>
    </row>
    <row r="317" spans="1:6" x14ac:dyDescent="0.25">
      <c r="A317">
        <f t="shared" si="31"/>
        <v>315</v>
      </c>
      <c r="B317" s="222">
        <f t="shared" si="28"/>
        <v>9617</v>
      </c>
      <c r="C317">
        <f t="shared" si="29"/>
        <v>30</v>
      </c>
      <c r="D317">
        <f t="shared" si="26"/>
        <v>1926</v>
      </c>
      <c r="E317" t="e">
        <f t="shared" si="27"/>
        <v>#N/A</v>
      </c>
      <c r="F317" t="e">
        <f t="shared" si="30"/>
        <v>#N/A</v>
      </c>
    </row>
    <row r="318" spans="1:6" x14ac:dyDescent="0.25">
      <c r="A318">
        <f t="shared" si="31"/>
        <v>316</v>
      </c>
      <c r="B318" s="222">
        <f t="shared" si="28"/>
        <v>9648</v>
      </c>
      <c r="C318">
        <f t="shared" si="29"/>
        <v>31</v>
      </c>
      <c r="D318">
        <f t="shared" si="26"/>
        <v>1926</v>
      </c>
      <c r="E318" t="e">
        <f t="shared" si="27"/>
        <v>#N/A</v>
      </c>
      <c r="F318" t="e">
        <f t="shared" si="30"/>
        <v>#N/A</v>
      </c>
    </row>
    <row r="319" spans="1:6" x14ac:dyDescent="0.25">
      <c r="A319">
        <f t="shared" si="31"/>
        <v>317</v>
      </c>
      <c r="B319" s="222">
        <f t="shared" si="28"/>
        <v>9678</v>
      </c>
      <c r="C319">
        <f t="shared" si="29"/>
        <v>30</v>
      </c>
      <c r="D319">
        <f t="shared" si="26"/>
        <v>1926</v>
      </c>
      <c r="E319" t="e">
        <f t="shared" si="27"/>
        <v>#N/A</v>
      </c>
      <c r="F319" t="e">
        <f t="shared" si="30"/>
        <v>#N/A</v>
      </c>
    </row>
    <row r="320" spans="1:6" x14ac:dyDescent="0.25">
      <c r="A320">
        <f t="shared" si="31"/>
        <v>318</v>
      </c>
      <c r="B320" s="222">
        <f t="shared" si="28"/>
        <v>9709</v>
      </c>
      <c r="C320">
        <f t="shared" si="29"/>
        <v>31</v>
      </c>
      <c r="D320">
        <f t="shared" si="26"/>
        <v>1926</v>
      </c>
      <c r="E320" t="e">
        <f t="shared" si="27"/>
        <v>#N/A</v>
      </c>
      <c r="F320" t="e">
        <f t="shared" si="30"/>
        <v>#N/A</v>
      </c>
    </row>
    <row r="321" spans="1:6" x14ac:dyDescent="0.25">
      <c r="A321">
        <f t="shared" si="31"/>
        <v>319</v>
      </c>
      <c r="B321" s="222">
        <f t="shared" si="28"/>
        <v>9740</v>
      </c>
      <c r="C321">
        <f t="shared" si="29"/>
        <v>31</v>
      </c>
      <c r="D321">
        <f t="shared" si="26"/>
        <v>1926</v>
      </c>
      <c r="E321" t="e">
        <f t="shared" si="27"/>
        <v>#N/A</v>
      </c>
      <c r="F321" t="e">
        <f t="shared" si="30"/>
        <v>#N/A</v>
      </c>
    </row>
    <row r="322" spans="1:6" x14ac:dyDescent="0.25">
      <c r="A322">
        <f t="shared" si="31"/>
        <v>320</v>
      </c>
      <c r="B322" s="222">
        <f t="shared" si="28"/>
        <v>9770</v>
      </c>
      <c r="C322">
        <f t="shared" si="29"/>
        <v>30</v>
      </c>
      <c r="D322">
        <f t="shared" si="26"/>
        <v>1926</v>
      </c>
      <c r="E322" t="e">
        <f t="shared" si="27"/>
        <v>#N/A</v>
      </c>
      <c r="F322" t="e">
        <f t="shared" si="30"/>
        <v>#N/A</v>
      </c>
    </row>
    <row r="323" spans="1:6" x14ac:dyDescent="0.25">
      <c r="A323">
        <f t="shared" si="31"/>
        <v>321</v>
      </c>
      <c r="B323" s="222">
        <f t="shared" si="28"/>
        <v>9801</v>
      </c>
      <c r="C323">
        <f t="shared" si="29"/>
        <v>31</v>
      </c>
      <c r="D323">
        <f t="shared" ref="D323:D386" si="32">YEAR(B323)</f>
        <v>1926</v>
      </c>
      <c r="E323" t="e">
        <f t="shared" ref="E323:E386" si="33">VLOOKUP(D323,$J$2:$K$78,2,FALSE)</f>
        <v>#N/A</v>
      </c>
      <c r="F323" t="e">
        <f t="shared" si="30"/>
        <v>#N/A</v>
      </c>
    </row>
    <row r="324" spans="1:6" x14ac:dyDescent="0.25">
      <c r="A324">
        <f t="shared" si="31"/>
        <v>322</v>
      </c>
      <c r="B324" s="222">
        <f t="shared" ref="B324:B387" si="34">EOMONTH($B$2,A324)</f>
        <v>9831</v>
      </c>
      <c r="C324">
        <f t="shared" ref="C324:C387" si="35">B324-B323</f>
        <v>30</v>
      </c>
      <c r="D324">
        <f t="shared" si="32"/>
        <v>1926</v>
      </c>
      <c r="E324" t="e">
        <f t="shared" si="33"/>
        <v>#N/A</v>
      </c>
      <c r="F324" t="e">
        <f t="shared" ref="F324:F387" si="36">C324/E324</f>
        <v>#N/A</v>
      </c>
    </row>
    <row r="325" spans="1:6" x14ac:dyDescent="0.25">
      <c r="A325">
        <f t="shared" ref="A325:A388" si="37">A324+1</f>
        <v>323</v>
      </c>
      <c r="B325" s="222">
        <f t="shared" si="34"/>
        <v>9862</v>
      </c>
      <c r="C325">
        <f t="shared" si="35"/>
        <v>31</v>
      </c>
      <c r="D325">
        <f t="shared" si="32"/>
        <v>1926</v>
      </c>
      <c r="E325" t="e">
        <f t="shared" si="33"/>
        <v>#N/A</v>
      </c>
      <c r="F325" t="e">
        <f t="shared" si="36"/>
        <v>#N/A</v>
      </c>
    </row>
    <row r="326" spans="1:6" x14ac:dyDescent="0.25">
      <c r="A326">
        <f t="shared" si="37"/>
        <v>324</v>
      </c>
      <c r="B326" s="222">
        <f t="shared" si="34"/>
        <v>9893</v>
      </c>
      <c r="C326">
        <f t="shared" si="35"/>
        <v>31</v>
      </c>
      <c r="D326">
        <f t="shared" si="32"/>
        <v>1927</v>
      </c>
      <c r="E326" t="e">
        <f t="shared" si="33"/>
        <v>#N/A</v>
      </c>
      <c r="F326" t="e">
        <f t="shared" si="36"/>
        <v>#N/A</v>
      </c>
    </row>
    <row r="327" spans="1:6" x14ac:dyDescent="0.25">
      <c r="A327">
        <f t="shared" si="37"/>
        <v>325</v>
      </c>
      <c r="B327" s="222">
        <f t="shared" si="34"/>
        <v>9921</v>
      </c>
      <c r="C327">
        <f t="shared" si="35"/>
        <v>28</v>
      </c>
      <c r="D327">
        <f t="shared" si="32"/>
        <v>1927</v>
      </c>
      <c r="E327" t="e">
        <f t="shared" si="33"/>
        <v>#N/A</v>
      </c>
      <c r="F327" t="e">
        <f t="shared" si="36"/>
        <v>#N/A</v>
      </c>
    </row>
    <row r="328" spans="1:6" x14ac:dyDescent="0.25">
      <c r="A328">
        <f t="shared" si="37"/>
        <v>326</v>
      </c>
      <c r="B328" s="222">
        <f t="shared" si="34"/>
        <v>9952</v>
      </c>
      <c r="C328">
        <f t="shared" si="35"/>
        <v>31</v>
      </c>
      <c r="D328">
        <f t="shared" si="32"/>
        <v>1927</v>
      </c>
      <c r="E328" t="e">
        <f t="shared" si="33"/>
        <v>#N/A</v>
      </c>
      <c r="F328" t="e">
        <f t="shared" si="36"/>
        <v>#N/A</v>
      </c>
    </row>
    <row r="329" spans="1:6" x14ac:dyDescent="0.25">
      <c r="A329">
        <f t="shared" si="37"/>
        <v>327</v>
      </c>
      <c r="B329" s="222">
        <f t="shared" si="34"/>
        <v>9982</v>
      </c>
      <c r="C329">
        <f t="shared" si="35"/>
        <v>30</v>
      </c>
      <c r="D329">
        <f t="shared" si="32"/>
        <v>1927</v>
      </c>
      <c r="E329" t="e">
        <f t="shared" si="33"/>
        <v>#N/A</v>
      </c>
      <c r="F329" t="e">
        <f t="shared" si="36"/>
        <v>#N/A</v>
      </c>
    </row>
    <row r="330" spans="1:6" x14ac:dyDescent="0.25">
      <c r="A330">
        <f t="shared" si="37"/>
        <v>328</v>
      </c>
      <c r="B330" s="222">
        <f t="shared" si="34"/>
        <v>10013</v>
      </c>
      <c r="C330">
        <f t="shared" si="35"/>
        <v>31</v>
      </c>
      <c r="D330">
        <f t="shared" si="32"/>
        <v>1927</v>
      </c>
      <c r="E330" t="e">
        <f t="shared" si="33"/>
        <v>#N/A</v>
      </c>
      <c r="F330" t="e">
        <f t="shared" si="36"/>
        <v>#N/A</v>
      </c>
    </row>
    <row r="331" spans="1:6" x14ac:dyDescent="0.25">
      <c r="A331">
        <f t="shared" si="37"/>
        <v>329</v>
      </c>
      <c r="B331" s="222">
        <f t="shared" si="34"/>
        <v>10043</v>
      </c>
      <c r="C331">
        <f t="shared" si="35"/>
        <v>30</v>
      </c>
      <c r="D331">
        <f t="shared" si="32"/>
        <v>1927</v>
      </c>
      <c r="E331" t="e">
        <f t="shared" si="33"/>
        <v>#N/A</v>
      </c>
      <c r="F331" t="e">
        <f t="shared" si="36"/>
        <v>#N/A</v>
      </c>
    </row>
    <row r="332" spans="1:6" x14ac:dyDescent="0.25">
      <c r="A332">
        <f t="shared" si="37"/>
        <v>330</v>
      </c>
      <c r="B332" s="222">
        <f t="shared" si="34"/>
        <v>10074</v>
      </c>
      <c r="C332">
        <f t="shared" si="35"/>
        <v>31</v>
      </c>
      <c r="D332">
        <f t="shared" si="32"/>
        <v>1927</v>
      </c>
      <c r="E332" t="e">
        <f t="shared" si="33"/>
        <v>#N/A</v>
      </c>
      <c r="F332" t="e">
        <f t="shared" si="36"/>
        <v>#N/A</v>
      </c>
    </row>
    <row r="333" spans="1:6" x14ac:dyDescent="0.25">
      <c r="A333">
        <f t="shared" si="37"/>
        <v>331</v>
      </c>
      <c r="B333" s="222">
        <f t="shared" si="34"/>
        <v>10105</v>
      </c>
      <c r="C333">
        <f t="shared" si="35"/>
        <v>31</v>
      </c>
      <c r="D333">
        <f t="shared" si="32"/>
        <v>1927</v>
      </c>
      <c r="E333" t="e">
        <f t="shared" si="33"/>
        <v>#N/A</v>
      </c>
      <c r="F333" t="e">
        <f t="shared" si="36"/>
        <v>#N/A</v>
      </c>
    </row>
    <row r="334" spans="1:6" x14ac:dyDescent="0.25">
      <c r="A334">
        <f t="shared" si="37"/>
        <v>332</v>
      </c>
      <c r="B334" s="222">
        <f t="shared" si="34"/>
        <v>10135</v>
      </c>
      <c r="C334">
        <f t="shared" si="35"/>
        <v>30</v>
      </c>
      <c r="D334">
        <f t="shared" si="32"/>
        <v>1927</v>
      </c>
      <c r="E334" t="e">
        <f t="shared" si="33"/>
        <v>#N/A</v>
      </c>
      <c r="F334" t="e">
        <f t="shared" si="36"/>
        <v>#N/A</v>
      </c>
    </row>
    <row r="335" spans="1:6" x14ac:dyDescent="0.25">
      <c r="A335">
        <f t="shared" si="37"/>
        <v>333</v>
      </c>
      <c r="B335" s="222">
        <f t="shared" si="34"/>
        <v>10166</v>
      </c>
      <c r="C335">
        <f t="shared" si="35"/>
        <v>31</v>
      </c>
      <c r="D335">
        <f t="shared" si="32"/>
        <v>1927</v>
      </c>
      <c r="E335" t="e">
        <f t="shared" si="33"/>
        <v>#N/A</v>
      </c>
      <c r="F335" t="e">
        <f t="shared" si="36"/>
        <v>#N/A</v>
      </c>
    </row>
    <row r="336" spans="1:6" x14ac:dyDescent="0.25">
      <c r="A336">
        <f t="shared" si="37"/>
        <v>334</v>
      </c>
      <c r="B336" s="222">
        <f t="shared" si="34"/>
        <v>10196</v>
      </c>
      <c r="C336">
        <f t="shared" si="35"/>
        <v>30</v>
      </c>
      <c r="D336">
        <f t="shared" si="32"/>
        <v>1927</v>
      </c>
      <c r="E336" t="e">
        <f t="shared" si="33"/>
        <v>#N/A</v>
      </c>
      <c r="F336" t="e">
        <f t="shared" si="36"/>
        <v>#N/A</v>
      </c>
    </row>
    <row r="337" spans="1:6" x14ac:dyDescent="0.25">
      <c r="A337">
        <f t="shared" si="37"/>
        <v>335</v>
      </c>
      <c r="B337" s="222">
        <f t="shared" si="34"/>
        <v>10227</v>
      </c>
      <c r="C337">
        <f t="shared" si="35"/>
        <v>31</v>
      </c>
      <c r="D337">
        <f t="shared" si="32"/>
        <v>1927</v>
      </c>
      <c r="E337" t="e">
        <f t="shared" si="33"/>
        <v>#N/A</v>
      </c>
      <c r="F337" t="e">
        <f t="shared" si="36"/>
        <v>#N/A</v>
      </c>
    </row>
    <row r="338" spans="1:6" x14ac:dyDescent="0.25">
      <c r="A338">
        <f t="shared" si="37"/>
        <v>336</v>
      </c>
      <c r="B338" s="222">
        <f t="shared" si="34"/>
        <v>10258</v>
      </c>
      <c r="C338">
        <f t="shared" si="35"/>
        <v>31</v>
      </c>
      <c r="D338">
        <f t="shared" si="32"/>
        <v>1928</v>
      </c>
      <c r="E338" t="e">
        <f t="shared" si="33"/>
        <v>#N/A</v>
      </c>
      <c r="F338" t="e">
        <f t="shared" si="36"/>
        <v>#N/A</v>
      </c>
    </row>
    <row r="339" spans="1:6" x14ac:dyDescent="0.25">
      <c r="A339">
        <f t="shared" si="37"/>
        <v>337</v>
      </c>
      <c r="B339" s="222">
        <f t="shared" si="34"/>
        <v>10287</v>
      </c>
      <c r="C339">
        <f t="shared" si="35"/>
        <v>29</v>
      </c>
      <c r="D339">
        <f t="shared" si="32"/>
        <v>1928</v>
      </c>
      <c r="E339" t="e">
        <f t="shared" si="33"/>
        <v>#N/A</v>
      </c>
      <c r="F339" t="e">
        <f t="shared" si="36"/>
        <v>#N/A</v>
      </c>
    </row>
    <row r="340" spans="1:6" x14ac:dyDescent="0.25">
      <c r="A340">
        <f t="shared" si="37"/>
        <v>338</v>
      </c>
      <c r="B340" s="222">
        <f t="shared" si="34"/>
        <v>10318</v>
      </c>
      <c r="C340">
        <f t="shared" si="35"/>
        <v>31</v>
      </c>
      <c r="D340">
        <f t="shared" si="32"/>
        <v>1928</v>
      </c>
      <c r="E340" t="e">
        <f t="shared" si="33"/>
        <v>#N/A</v>
      </c>
      <c r="F340" t="e">
        <f t="shared" si="36"/>
        <v>#N/A</v>
      </c>
    </row>
    <row r="341" spans="1:6" x14ac:dyDescent="0.25">
      <c r="A341">
        <f t="shared" si="37"/>
        <v>339</v>
      </c>
      <c r="B341" s="222">
        <f t="shared" si="34"/>
        <v>10348</v>
      </c>
      <c r="C341">
        <f t="shared" si="35"/>
        <v>30</v>
      </c>
      <c r="D341">
        <f t="shared" si="32"/>
        <v>1928</v>
      </c>
      <c r="E341" t="e">
        <f t="shared" si="33"/>
        <v>#N/A</v>
      </c>
      <c r="F341" t="e">
        <f t="shared" si="36"/>
        <v>#N/A</v>
      </c>
    </row>
    <row r="342" spans="1:6" x14ac:dyDescent="0.25">
      <c r="A342">
        <f t="shared" si="37"/>
        <v>340</v>
      </c>
      <c r="B342" s="222">
        <f t="shared" si="34"/>
        <v>10379</v>
      </c>
      <c r="C342">
        <f t="shared" si="35"/>
        <v>31</v>
      </c>
      <c r="D342">
        <f t="shared" si="32"/>
        <v>1928</v>
      </c>
      <c r="E342" t="e">
        <f t="shared" si="33"/>
        <v>#N/A</v>
      </c>
      <c r="F342" t="e">
        <f t="shared" si="36"/>
        <v>#N/A</v>
      </c>
    </row>
    <row r="343" spans="1:6" x14ac:dyDescent="0.25">
      <c r="A343">
        <f t="shared" si="37"/>
        <v>341</v>
      </c>
      <c r="B343" s="222">
        <f t="shared" si="34"/>
        <v>10409</v>
      </c>
      <c r="C343">
        <f t="shared" si="35"/>
        <v>30</v>
      </c>
      <c r="D343">
        <f t="shared" si="32"/>
        <v>1928</v>
      </c>
      <c r="E343" t="e">
        <f t="shared" si="33"/>
        <v>#N/A</v>
      </c>
      <c r="F343" t="e">
        <f t="shared" si="36"/>
        <v>#N/A</v>
      </c>
    </row>
    <row r="344" spans="1:6" x14ac:dyDescent="0.25">
      <c r="A344">
        <f t="shared" si="37"/>
        <v>342</v>
      </c>
      <c r="B344" s="222">
        <f t="shared" si="34"/>
        <v>10440</v>
      </c>
      <c r="C344">
        <f t="shared" si="35"/>
        <v>31</v>
      </c>
      <c r="D344">
        <f t="shared" si="32"/>
        <v>1928</v>
      </c>
      <c r="E344" t="e">
        <f t="shared" si="33"/>
        <v>#N/A</v>
      </c>
      <c r="F344" t="e">
        <f t="shared" si="36"/>
        <v>#N/A</v>
      </c>
    </row>
    <row r="345" spans="1:6" x14ac:dyDescent="0.25">
      <c r="A345">
        <f t="shared" si="37"/>
        <v>343</v>
      </c>
      <c r="B345" s="222">
        <f t="shared" si="34"/>
        <v>10471</v>
      </c>
      <c r="C345">
        <f t="shared" si="35"/>
        <v>31</v>
      </c>
      <c r="D345">
        <f t="shared" si="32"/>
        <v>1928</v>
      </c>
      <c r="E345" t="e">
        <f t="shared" si="33"/>
        <v>#N/A</v>
      </c>
      <c r="F345" t="e">
        <f t="shared" si="36"/>
        <v>#N/A</v>
      </c>
    </row>
    <row r="346" spans="1:6" x14ac:dyDescent="0.25">
      <c r="A346">
        <f t="shared" si="37"/>
        <v>344</v>
      </c>
      <c r="B346" s="222">
        <f t="shared" si="34"/>
        <v>10501</v>
      </c>
      <c r="C346">
        <f t="shared" si="35"/>
        <v>30</v>
      </c>
      <c r="D346">
        <f t="shared" si="32"/>
        <v>1928</v>
      </c>
      <c r="E346" t="e">
        <f t="shared" si="33"/>
        <v>#N/A</v>
      </c>
      <c r="F346" t="e">
        <f t="shared" si="36"/>
        <v>#N/A</v>
      </c>
    </row>
    <row r="347" spans="1:6" x14ac:dyDescent="0.25">
      <c r="A347">
        <f t="shared" si="37"/>
        <v>345</v>
      </c>
      <c r="B347" s="222">
        <f t="shared" si="34"/>
        <v>10532</v>
      </c>
      <c r="C347">
        <f t="shared" si="35"/>
        <v>31</v>
      </c>
      <c r="D347">
        <f t="shared" si="32"/>
        <v>1928</v>
      </c>
      <c r="E347" t="e">
        <f t="shared" si="33"/>
        <v>#N/A</v>
      </c>
      <c r="F347" t="e">
        <f t="shared" si="36"/>
        <v>#N/A</v>
      </c>
    </row>
    <row r="348" spans="1:6" x14ac:dyDescent="0.25">
      <c r="A348">
        <f t="shared" si="37"/>
        <v>346</v>
      </c>
      <c r="B348" s="222">
        <f t="shared" si="34"/>
        <v>10562</v>
      </c>
      <c r="C348">
        <f t="shared" si="35"/>
        <v>30</v>
      </c>
      <c r="D348">
        <f t="shared" si="32"/>
        <v>1928</v>
      </c>
      <c r="E348" t="e">
        <f t="shared" si="33"/>
        <v>#N/A</v>
      </c>
      <c r="F348" t="e">
        <f t="shared" si="36"/>
        <v>#N/A</v>
      </c>
    </row>
    <row r="349" spans="1:6" x14ac:dyDescent="0.25">
      <c r="A349">
        <f t="shared" si="37"/>
        <v>347</v>
      </c>
      <c r="B349" s="222">
        <f t="shared" si="34"/>
        <v>10593</v>
      </c>
      <c r="C349">
        <f t="shared" si="35"/>
        <v>31</v>
      </c>
      <c r="D349">
        <f t="shared" si="32"/>
        <v>1928</v>
      </c>
      <c r="E349" t="e">
        <f t="shared" si="33"/>
        <v>#N/A</v>
      </c>
      <c r="F349" t="e">
        <f t="shared" si="36"/>
        <v>#N/A</v>
      </c>
    </row>
    <row r="350" spans="1:6" x14ac:dyDescent="0.25">
      <c r="A350">
        <f t="shared" si="37"/>
        <v>348</v>
      </c>
      <c r="B350" s="222">
        <f t="shared" si="34"/>
        <v>10624</v>
      </c>
      <c r="C350">
        <f t="shared" si="35"/>
        <v>31</v>
      </c>
      <c r="D350">
        <f t="shared" si="32"/>
        <v>1929</v>
      </c>
      <c r="E350" t="e">
        <f t="shared" si="33"/>
        <v>#N/A</v>
      </c>
      <c r="F350" t="e">
        <f t="shared" si="36"/>
        <v>#N/A</v>
      </c>
    </row>
    <row r="351" spans="1:6" x14ac:dyDescent="0.25">
      <c r="A351">
        <f t="shared" si="37"/>
        <v>349</v>
      </c>
      <c r="B351" s="222">
        <f t="shared" si="34"/>
        <v>10652</v>
      </c>
      <c r="C351">
        <f t="shared" si="35"/>
        <v>28</v>
      </c>
      <c r="D351">
        <f t="shared" si="32"/>
        <v>1929</v>
      </c>
      <c r="E351" t="e">
        <f t="shared" si="33"/>
        <v>#N/A</v>
      </c>
      <c r="F351" t="e">
        <f t="shared" si="36"/>
        <v>#N/A</v>
      </c>
    </row>
    <row r="352" spans="1:6" x14ac:dyDescent="0.25">
      <c r="A352">
        <f t="shared" si="37"/>
        <v>350</v>
      </c>
      <c r="B352" s="222">
        <f t="shared" si="34"/>
        <v>10683</v>
      </c>
      <c r="C352">
        <f t="shared" si="35"/>
        <v>31</v>
      </c>
      <c r="D352">
        <f t="shared" si="32"/>
        <v>1929</v>
      </c>
      <c r="E352" t="e">
        <f t="shared" si="33"/>
        <v>#N/A</v>
      </c>
      <c r="F352" t="e">
        <f t="shared" si="36"/>
        <v>#N/A</v>
      </c>
    </row>
    <row r="353" spans="1:6" x14ac:dyDescent="0.25">
      <c r="A353">
        <f t="shared" si="37"/>
        <v>351</v>
      </c>
      <c r="B353" s="222">
        <f t="shared" si="34"/>
        <v>10713</v>
      </c>
      <c r="C353">
        <f t="shared" si="35"/>
        <v>30</v>
      </c>
      <c r="D353">
        <f t="shared" si="32"/>
        <v>1929</v>
      </c>
      <c r="E353" t="e">
        <f t="shared" si="33"/>
        <v>#N/A</v>
      </c>
      <c r="F353" t="e">
        <f t="shared" si="36"/>
        <v>#N/A</v>
      </c>
    </row>
    <row r="354" spans="1:6" x14ac:dyDescent="0.25">
      <c r="A354">
        <f t="shared" si="37"/>
        <v>352</v>
      </c>
      <c r="B354" s="222">
        <f t="shared" si="34"/>
        <v>10744</v>
      </c>
      <c r="C354">
        <f t="shared" si="35"/>
        <v>31</v>
      </c>
      <c r="D354">
        <f t="shared" si="32"/>
        <v>1929</v>
      </c>
      <c r="E354" t="e">
        <f t="shared" si="33"/>
        <v>#N/A</v>
      </c>
      <c r="F354" t="e">
        <f t="shared" si="36"/>
        <v>#N/A</v>
      </c>
    </row>
    <row r="355" spans="1:6" x14ac:dyDescent="0.25">
      <c r="A355">
        <f t="shared" si="37"/>
        <v>353</v>
      </c>
      <c r="B355" s="222">
        <f t="shared" si="34"/>
        <v>10774</v>
      </c>
      <c r="C355">
        <f t="shared" si="35"/>
        <v>30</v>
      </c>
      <c r="D355">
        <f t="shared" si="32"/>
        <v>1929</v>
      </c>
      <c r="E355" t="e">
        <f t="shared" si="33"/>
        <v>#N/A</v>
      </c>
      <c r="F355" t="e">
        <f t="shared" si="36"/>
        <v>#N/A</v>
      </c>
    </row>
    <row r="356" spans="1:6" x14ac:dyDescent="0.25">
      <c r="A356">
        <f t="shared" si="37"/>
        <v>354</v>
      </c>
      <c r="B356" s="222">
        <f t="shared" si="34"/>
        <v>10805</v>
      </c>
      <c r="C356">
        <f t="shared" si="35"/>
        <v>31</v>
      </c>
      <c r="D356">
        <f t="shared" si="32"/>
        <v>1929</v>
      </c>
      <c r="E356" t="e">
        <f t="shared" si="33"/>
        <v>#N/A</v>
      </c>
      <c r="F356" t="e">
        <f t="shared" si="36"/>
        <v>#N/A</v>
      </c>
    </row>
    <row r="357" spans="1:6" x14ac:dyDescent="0.25">
      <c r="A357">
        <f t="shared" si="37"/>
        <v>355</v>
      </c>
      <c r="B357" s="222">
        <f t="shared" si="34"/>
        <v>10836</v>
      </c>
      <c r="C357">
        <f t="shared" si="35"/>
        <v>31</v>
      </c>
      <c r="D357">
        <f t="shared" si="32"/>
        <v>1929</v>
      </c>
      <c r="E357" t="e">
        <f t="shared" si="33"/>
        <v>#N/A</v>
      </c>
      <c r="F357" t="e">
        <f t="shared" si="36"/>
        <v>#N/A</v>
      </c>
    </row>
    <row r="358" spans="1:6" x14ac:dyDescent="0.25">
      <c r="A358">
        <f t="shared" si="37"/>
        <v>356</v>
      </c>
      <c r="B358" s="222">
        <f t="shared" si="34"/>
        <v>10866</v>
      </c>
      <c r="C358">
        <f t="shared" si="35"/>
        <v>30</v>
      </c>
      <c r="D358">
        <f t="shared" si="32"/>
        <v>1929</v>
      </c>
      <c r="E358" t="e">
        <f t="shared" si="33"/>
        <v>#N/A</v>
      </c>
      <c r="F358" t="e">
        <f t="shared" si="36"/>
        <v>#N/A</v>
      </c>
    </row>
    <row r="359" spans="1:6" x14ac:dyDescent="0.25">
      <c r="A359">
        <f t="shared" si="37"/>
        <v>357</v>
      </c>
      <c r="B359" s="222">
        <f t="shared" si="34"/>
        <v>10897</v>
      </c>
      <c r="C359">
        <f t="shared" si="35"/>
        <v>31</v>
      </c>
      <c r="D359">
        <f t="shared" si="32"/>
        <v>1929</v>
      </c>
      <c r="E359" t="e">
        <f t="shared" si="33"/>
        <v>#N/A</v>
      </c>
      <c r="F359" t="e">
        <f t="shared" si="36"/>
        <v>#N/A</v>
      </c>
    </row>
    <row r="360" spans="1:6" x14ac:dyDescent="0.25">
      <c r="A360">
        <f t="shared" si="37"/>
        <v>358</v>
      </c>
      <c r="B360" s="222">
        <f t="shared" si="34"/>
        <v>10927</v>
      </c>
      <c r="C360">
        <f t="shared" si="35"/>
        <v>30</v>
      </c>
      <c r="D360">
        <f t="shared" si="32"/>
        <v>1929</v>
      </c>
      <c r="E360" t="e">
        <f t="shared" si="33"/>
        <v>#N/A</v>
      </c>
      <c r="F360" t="e">
        <f t="shared" si="36"/>
        <v>#N/A</v>
      </c>
    </row>
    <row r="361" spans="1:6" x14ac:dyDescent="0.25">
      <c r="A361">
        <f t="shared" si="37"/>
        <v>359</v>
      </c>
      <c r="B361" s="222">
        <f t="shared" si="34"/>
        <v>10958</v>
      </c>
      <c r="C361">
        <f t="shared" si="35"/>
        <v>31</v>
      </c>
      <c r="D361">
        <f t="shared" si="32"/>
        <v>1929</v>
      </c>
      <c r="E361" t="e">
        <f t="shared" si="33"/>
        <v>#N/A</v>
      </c>
      <c r="F361" t="e">
        <f t="shared" si="36"/>
        <v>#N/A</v>
      </c>
    </row>
    <row r="362" spans="1:6" x14ac:dyDescent="0.25">
      <c r="A362">
        <f t="shared" si="37"/>
        <v>360</v>
      </c>
      <c r="B362" s="222">
        <f t="shared" si="34"/>
        <v>10989</v>
      </c>
      <c r="C362">
        <f t="shared" si="35"/>
        <v>31</v>
      </c>
      <c r="D362">
        <f t="shared" si="32"/>
        <v>1930</v>
      </c>
      <c r="E362" t="e">
        <f t="shared" si="33"/>
        <v>#N/A</v>
      </c>
      <c r="F362" t="e">
        <f t="shared" si="36"/>
        <v>#N/A</v>
      </c>
    </row>
    <row r="363" spans="1:6" x14ac:dyDescent="0.25">
      <c r="A363">
        <f t="shared" si="37"/>
        <v>361</v>
      </c>
      <c r="B363" s="222">
        <f t="shared" si="34"/>
        <v>11017</v>
      </c>
      <c r="C363">
        <f t="shared" si="35"/>
        <v>28</v>
      </c>
      <c r="D363">
        <f t="shared" si="32"/>
        <v>1930</v>
      </c>
      <c r="E363" t="e">
        <f t="shared" si="33"/>
        <v>#N/A</v>
      </c>
      <c r="F363" t="e">
        <f t="shared" si="36"/>
        <v>#N/A</v>
      </c>
    </row>
    <row r="364" spans="1:6" x14ac:dyDescent="0.25">
      <c r="A364">
        <f t="shared" si="37"/>
        <v>362</v>
      </c>
      <c r="B364" s="222">
        <f t="shared" si="34"/>
        <v>11048</v>
      </c>
      <c r="C364">
        <f t="shared" si="35"/>
        <v>31</v>
      </c>
      <c r="D364">
        <f t="shared" si="32"/>
        <v>1930</v>
      </c>
      <c r="E364" t="e">
        <f t="shared" si="33"/>
        <v>#N/A</v>
      </c>
      <c r="F364" t="e">
        <f t="shared" si="36"/>
        <v>#N/A</v>
      </c>
    </row>
    <row r="365" spans="1:6" x14ac:dyDescent="0.25">
      <c r="A365">
        <f t="shared" si="37"/>
        <v>363</v>
      </c>
      <c r="B365" s="222">
        <f t="shared" si="34"/>
        <v>11078</v>
      </c>
      <c r="C365">
        <f t="shared" si="35"/>
        <v>30</v>
      </c>
      <c r="D365">
        <f t="shared" si="32"/>
        <v>1930</v>
      </c>
      <c r="E365" t="e">
        <f t="shared" si="33"/>
        <v>#N/A</v>
      </c>
      <c r="F365" t="e">
        <f t="shared" si="36"/>
        <v>#N/A</v>
      </c>
    </row>
    <row r="366" spans="1:6" x14ac:dyDescent="0.25">
      <c r="A366">
        <f t="shared" si="37"/>
        <v>364</v>
      </c>
      <c r="B366" s="222">
        <f t="shared" si="34"/>
        <v>11109</v>
      </c>
      <c r="C366">
        <f t="shared" si="35"/>
        <v>31</v>
      </c>
      <c r="D366">
        <f t="shared" si="32"/>
        <v>1930</v>
      </c>
      <c r="E366" t="e">
        <f t="shared" si="33"/>
        <v>#N/A</v>
      </c>
      <c r="F366" t="e">
        <f t="shared" si="36"/>
        <v>#N/A</v>
      </c>
    </row>
    <row r="367" spans="1:6" x14ac:dyDescent="0.25">
      <c r="A367">
        <f t="shared" si="37"/>
        <v>365</v>
      </c>
      <c r="B367" s="222">
        <f t="shared" si="34"/>
        <v>11139</v>
      </c>
      <c r="C367">
        <f t="shared" si="35"/>
        <v>30</v>
      </c>
      <c r="D367">
        <f t="shared" si="32"/>
        <v>1930</v>
      </c>
      <c r="E367" t="e">
        <f t="shared" si="33"/>
        <v>#N/A</v>
      </c>
      <c r="F367" t="e">
        <f t="shared" si="36"/>
        <v>#N/A</v>
      </c>
    </row>
    <row r="368" spans="1:6" x14ac:dyDescent="0.25">
      <c r="A368">
        <f t="shared" si="37"/>
        <v>366</v>
      </c>
      <c r="B368" s="222">
        <f t="shared" si="34"/>
        <v>11170</v>
      </c>
      <c r="C368">
        <f t="shared" si="35"/>
        <v>31</v>
      </c>
      <c r="D368">
        <f t="shared" si="32"/>
        <v>1930</v>
      </c>
      <c r="E368" t="e">
        <f t="shared" si="33"/>
        <v>#N/A</v>
      </c>
      <c r="F368" t="e">
        <f t="shared" si="36"/>
        <v>#N/A</v>
      </c>
    </row>
    <row r="369" spans="1:6" x14ac:dyDescent="0.25">
      <c r="A369">
        <f t="shared" si="37"/>
        <v>367</v>
      </c>
      <c r="B369" s="222">
        <f t="shared" si="34"/>
        <v>11201</v>
      </c>
      <c r="C369">
        <f t="shared" si="35"/>
        <v>31</v>
      </c>
      <c r="D369">
        <f t="shared" si="32"/>
        <v>1930</v>
      </c>
      <c r="E369" t="e">
        <f t="shared" si="33"/>
        <v>#N/A</v>
      </c>
      <c r="F369" t="e">
        <f t="shared" si="36"/>
        <v>#N/A</v>
      </c>
    </row>
    <row r="370" spans="1:6" x14ac:dyDescent="0.25">
      <c r="A370">
        <f t="shared" si="37"/>
        <v>368</v>
      </c>
      <c r="B370" s="222">
        <f t="shared" si="34"/>
        <v>11231</v>
      </c>
      <c r="C370">
        <f t="shared" si="35"/>
        <v>30</v>
      </c>
      <c r="D370">
        <f t="shared" si="32"/>
        <v>1930</v>
      </c>
      <c r="E370" t="e">
        <f t="shared" si="33"/>
        <v>#N/A</v>
      </c>
      <c r="F370" t="e">
        <f t="shared" si="36"/>
        <v>#N/A</v>
      </c>
    </row>
    <row r="371" spans="1:6" x14ac:dyDescent="0.25">
      <c r="A371">
        <f t="shared" si="37"/>
        <v>369</v>
      </c>
      <c r="B371" s="222">
        <f t="shared" si="34"/>
        <v>11262</v>
      </c>
      <c r="C371">
        <f t="shared" si="35"/>
        <v>31</v>
      </c>
      <c r="D371">
        <f t="shared" si="32"/>
        <v>1930</v>
      </c>
      <c r="E371" t="e">
        <f t="shared" si="33"/>
        <v>#N/A</v>
      </c>
      <c r="F371" t="e">
        <f t="shared" si="36"/>
        <v>#N/A</v>
      </c>
    </row>
    <row r="372" spans="1:6" x14ac:dyDescent="0.25">
      <c r="A372">
        <f t="shared" si="37"/>
        <v>370</v>
      </c>
      <c r="B372" s="222">
        <f t="shared" si="34"/>
        <v>11292</v>
      </c>
      <c r="C372">
        <f t="shared" si="35"/>
        <v>30</v>
      </c>
      <c r="D372">
        <f t="shared" si="32"/>
        <v>1930</v>
      </c>
      <c r="E372" t="e">
        <f t="shared" si="33"/>
        <v>#N/A</v>
      </c>
      <c r="F372" t="e">
        <f t="shared" si="36"/>
        <v>#N/A</v>
      </c>
    </row>
    <row r="373" spans="1:6" x14ac:dyDescent="0.25">
      <c r="A373">
        <f t="shared" si="37"/>
        <v>371</v>
      </c>
      <c r="B373" s="222">
        <f t="shared" si="34"/>
        <v>11323</v>
      </c>
      <c r="C373">
        <f t="shared" si="35"/>
        <v>31</v>
      </c>
      <c r="D373">
        <f t="shared" si="32"/>
        <v>1930</v>
      </c>
      <c r="E373" t="e">
        <f t="shared" si="33"/>
        <v>#N/A</v>
      </c>
      <c r="F373" t="e">
        <f t="shared" si="36"/>
        <v>#N/A</v>
      </c>
    </row>
    <row r="374" spans="1:6" x14ac:dyDescent="0.25">
      <c r="A374">
        <f t="shared" si="37"/>
        <v>372</v>
      </c>
      <c r="B374" s="222">
        <f t="shared" si="34"/>
        <v>11354</v>
      </c>
      <c r="C374">
        <f t="shared" si="35"/>
        <v>31</v>
      </c>
      <c r="D374">
        <f t="shared" si="32"/>
        <v>1931</v>
      </c>
      <c r="E374" t="e">
        <f t="shared" si="33"/>
        <v>#N/A</v>
      </c>
      <c r="F374" t="e">
        <f t="shared" si="36"/>
        <v>#N/A</v>
      </c>
    </row>
    <row r="375" spans="1:6" x14ac:dyDescent="0.25">
      <c r="A375">
        <f t="shared" si="37"/>
        <v>373</v>
      </c>
      <c r="B375" s="222">
        <f t="shared" si="34"/>
        <v>11382</v>
      </c>
      <c r="C375">
        <f t="shared" si="35"/>
        <v>28</v>
      </c>
      <c r="D375">
        <f t="shared" si="32"/>
        <v>1931</v>
      </c>
      <c r="E375" t="e">
        <f t="shared" si="33"/>
        <v>#N/A</v>
      </c>
      <c r="F375" t="e">
        <f t="shared" si="36"/>
        <v>#N/A</v>
      </c>
    </row>
    <row r="376" spans="1:6" x14ac:dyDescent="0.25">
      <c r="A376">
        <f t="shared" si="37"/>
        <v>374</v>
      </c>
      <c r="B376" s="222">
        <f t="shared" si="34"/>
        <v>11413</v>
      </c>
      <c r="C376">
        <f t="shared" si="35"/>
        <v>31</v>
      </c>
      <c r="D376">
        <f t="shared" si="32"/>
        <v>1931</v>
      </c>
      <c r="E376" t="e">
        <f t="shared" si="33"/>
        <v>#N/A</v>
      </c>
      <c r="F376" t="e">
        <f t="shared" si="36"/>
        <v>#N/A</v>
      </c>
    </row>
    <row r="377" spans="1:6" x14ac:dyDescent="0.25">
      <c r="A377">
        <f t="shared" si="37"/>
        <v>375</v>
      </c>
      <c r="B377" s="222">
        <f t="shared" si="34"/>
        <v>11443</v>
      </c>
      <c r="C377">
        <f t="shared" si="35"/>
        <v>30</v>
      </c>
      <c r="D377">
        <f t="shared" si="32"/>
        <v>1931</v>
      </c>
      <c r="E377" t="e">
        <f t="shared" si="33"/>
        <v>#N/A</v>
      </c>
      <c r="F377" t="e">
        <f t="shared" si="36"/>
        <v>#N/A</v>
      </c>
    </row>
    <row r="378" spans="1:6" x14ac:dyDescent="0.25">
      <c r="A378">
        <f t="shared" si="37"/>
        <v>376</v>
      </c>
      <c r="B378" s="222">
        <f t="shared" si="34"/>
        <v>11474</v>
      </c>
      <c r="C378">
        <f t="shared" si="35"/>
        <v>31</v>
      </c>
      <c r="D378">
        <f t="shared" si="32"/>
        <v>1931</v>
      </c>
      <c r="E378" t="e">
        <f t="shared" si="33"/>
        <v>#N/A</v>
      </c>
      <c r="F378" t="e">
        <f t="shared" si="36"/>
        <v>#N/A</v>
      </c>
    </row>
    <row r="379" spans="1:6" x14ac:dyDescent="0.25">
      <c r="A379">
        <f t="shared" si="37"/>
        <v>377</v>
      </c>
      <c r="B379" s="222">
        <f t="shared" si="34"/>
        <v>11504</v>
      </c>
      <c r="C379">
        <f t="shared" si="35"/>
        <v>30</v>
      </c>
      <c r="D379">
        <f t="shared" si="32"/>
        <v>1931</v>
      </c>
      <c r="E379" t="e">
        <f t="shared" si="33"/>
        <v>#N/A</v>
      </c>
      <c r="F379" t="e">
        <f t="shared" si="36"/>
        <v>#N/A</v>
      </c>
    </row>
    <row r="380" spans="1:6" x14ac:dyDescent="0.25">
      <c r="A380">
        <f t="shared" si="37"/>
        <v>378</v>
      </c>
      <c r="B380" s="222">
        <f t="shared" si="34"/>
        <v>11535</v>
      </c>
      <c r="C380">
        <f t="shared" si="35"/>
        <v>31</v>
      </c>
      <c r="D380">
        <f t="shared" si="32"/>
        <v>1931</v>
      </c>
      <c r="E380" t="e">
        <f t="shared" si="33"/>
        <v>#N/A</v>
      </c>
      <c r="F380" t="e">
        <f t="shared" si="36"/>
        <v>#N/A</v>
      </c>
    </row>
    <row r="381" spans="1:6" x14ac:dyDescent="0.25">
      <c r="A381">
        <f t="shared" si="37"/>
        <v>379</v>
      </c>
      <c r="B381" s="222">
        <f t="shared" si="34"/>
        <v>11566</v>
      </c>
      <c r="C381">
        <f t="shared" si="35"/>
        <v>31</v>
      </c>
      <c r="D381">
        <f t="shared" si="32"/>
        <v>1931</v>
      </c>
      <c r="E381" t="e">
        <f t="shared" si="33"/>
        <v>#N/A</v>
      </c>
      <c r="F381" t="e">
        <f t="shared" si="36"/>
        <v>#N/A</v>
      </c>
    </row>
    <row r="382" spans="1:6" x14ac:dyDescent="0.25">
      <c r="A382">
        <f t="shared" si="37"/>
        <v>380</v>
      </c>
      <c r="B382" s="222">
        <f t="shared" si="34"/>
        <v>11596</v>
      </c>
      <c r="C382">
        <f t="shared" si="35"/>
        <v>30</v>
      </c>
      <c r="D382">
        <f t="shared" si="32"/>
        <v>1931</v>
      </c>
      <c r="E382" t="e">
        <f t="shared" si="33"/>
        <v>#N/A</v>
      </c>
      <c r="F382" t="e">
        <f t="shared" si="36"/>
        <v>#N/A</v>
      </c>
    </row>
    <row r="383" spans="1:6" x14ac:dyDescent="0.25">
      <c r="A383">
        <f t="shared" si="37"/>
        <v>381</v>
      </c>
      <c r="B383" s="222">
        <f t="shared" si="34"/>
        <v>11627</v>
      </c>
      <c r="C383">
        <f t="shared" si="35"/>
        <v>31</v>
      </c>
      <c r="D383">
        <f t="shared" si="32"/>
        <v>1931</v>
      </c>
      <c r="E383" t="e">
        <f t="shared" si="33"/>
        <v>#N/A</v>
      </c>
      <c r="F383" t="e">
        <f t="shared" si="36"/>
        <v>#N/A</v>
      </c>
    </row>
    <row r="384" spans="1:6" x14ac:dyDescent="0.25">
      <c r="A384">
        <f t="shared" si="37"/>
        <v>382</v>
      </c>
      <c r="B384" s="222">
        <f t="shared" si="34"/>
        <v>11657</v>
      </c>
      <c r="C384">
        <f t="shared" si="35"/>
        <v>30</v>
      </c>
      <c r="D384">
        <f t="shared" si="32"/>
        <v>1931</v>
      </c>
      <c r="E384" t="e">
        <f t="shared" si="33"/>
        <v>#N/A</v>
      </c>
      <c r="F384" t="e">
        <f t="shared" si="36"/>
        <v>#N/A</v>
      </c>
    </row>
    <row r="385" spans="1:6" x14ac:dyDescent="0.25">
      <c r="A385">
        <f t="shared" si="37"/>
        <v>383</v>
      </c>
      <c r="B385" s="222">
        <f t="shared" si="34"/>
        <v>11688</v>
      </c>
      <c r="C385">
        <f t="shared" si="35"/>
        <v>31</v>
      </c>
      <c r="D385">
        <f t="shared" si="32"/>
        <v>1931</v>
      </c>
      <c r="E385" t="e">
        <f t="shared" si="33"/>
        <v>#N/A</v>
      </c>
      <c r="F385" t="e">
        <f t="shared" si="36"/>
        <v>#N/A</v>
      </c>
    </row>
    <row r="386" spans="1:6" x14ac:dyDescent="0.25">
      <c r="A386">
        <f t="shared" si="37"/>
        <v>384</v>
      </c>
      <c r="B386" s="222">
        <f t="shared" si="34"/>
        <v>11719</v>
      </c>
      <c r="C386">
        <f t="shared" si="35"/>
        <v>31</v>
      </c>
      <c r="D386">
        <f t="shared" si="32"/>
        <v>1932</v>
      </c>
      <c r="E386" t="e">
        <f t="shared" si="33"/>
        <v>#N/A</v>
      </c>
      <c r="F386" t="e">
        <f t="shared" si="36"/>
        <v>#N/A</v>
      </c>
    </row>
    <row r="387" spans="1:6" x14ac:dyDescent="0.25">
      <c r="A387">
        <f t="shared" si="37"/>
        <v>385</v>
      </c>
      <c r="B387" s="222">
        <f t="shared" si="34"/>
        <v>11748</v>
      </c>
      <c r="C387">
        <f t="shared" si="35"/>
        <v>29</v>
      </c>
      <c r="D387">
        <f t="shared" ref="D387:D423" si="38">YEAR(B387)</f>
        <v>1932</v>
      </c>
      <c r="E387" t="e">
        <f t="shared" ref="E387:E423" si="39">VLOOKUP(D387,$J$2:$K$78,2,FALSE)</f>
        <v>#N/A</v>
      </c>
      <c r="F387" t="e">
        <f t="shared" si="36"/>
        <v>#N/A</v>
      </c>
    </row>
    <row r="388" spans="1:6" x14ac:dyDescent="0.25">
      <c r="A388">
        <f t="shared" si="37"/>
        <v>386</v>
      </c>
      <c r="B388" s="222">
        <f t="shared" ref="B388:B423" si="40">EOMONTH($B$2,A388)</f>
        <v>11779</v>
      </c>
      <c r="C388">
        <f t="shared" ref="C388:C423" si="41">B388-B387</f>
        <v>31</v>
      </c>
      <c r="D388">
        <f t="shared" si="38"/>
        <v>1932</v>
      </c>
      <c r="E388" t="e">
        <f t="shared" si="39"/>
        <v>#N/A</v>
      </c>
      <c r="F388" t="e">
        <f t="shared" ref="F388:F423" si="42">C388/E388</f>
        <v>#N/A</v>
      </c>
    </row>
    <row r="389" spans="1:6" x14ac:dyDescent="0.25">
      <c r="A389">
        <f t="shared" ref="A389:A423" si="43">A388+1</f>
        <v>387</v>
      </c>
      <c r="B389" s="222">
        <f t="shared" si="40"/>
        <v>11809</v>
      </c>
      <c r="C389">
        <f t="shared" si="41"/>
        <v>30</v>
      </c>
      <c r="D389">
        <f t="shared" si="38"/>
        <v>1932</v>
      </c>
      <c r="E389" t="e">
        <f t="shared" si="39"/>
        <v>#N/A</v>
      </c>
      <c r="F389" t="e">
        <f t="shared" si="42"/>
        <v>#N/A</v>
      </c>
    </row>
    <row r="390" spans="1:6" x14ac:dyDescent="0.25">
      <c r="A390">
        <f t="shared" si="43"/>
        <v>388</v>
      </c>
      <c r="B390" s="222">
        <f t="shared" si="40"/>
        <v>11840</v>
      </c>
      <c r="C390">
        <f t="shared" si="41"/>
        <v>31</v>
      </c>
      <c r="D390">
        <f t="shared" si="38"/>
        <v>1932</v>
      </c>
      <c r="E390" t="e">
        <f t="shared" si="39"/>
        <v>#N/A</v>
      </c>
      <c r="F390" t="e">
        <f t="shared" si="42"/>
        <v>#N/A</v>
      </c>
    </row>
    <row r="391" spans="1:6" x14ac:dyDescent="0.25">
      <c r="A391">
        <f t="shared" si="43"/>
        <v>389</v>
      </c>
      <c r="B391" s="222">
        <f t="shared" si="40"/>
        <v>11870</v>
      </c>
      <c r="C391">
        <f t="shared" si="41"/>
        <v>30</v>
      </c>
      <c r="D391">
        <f t="shared" si="38"/>
        <v>1932</v>
      </c>
      <c r="E391" t="e">
        <f t="shared" si="39"/>
        <v>#N/A</v>
      </c>
      <c r="F391" t="e">
        <f t="shared" si="42"/>
        <v>#N/A</v>
      </c>
    </row>
    <row r="392" spans="1:6" x14ac:dyDescent="0.25">
      <c r="A392">
        <f t="shared" si="43"/>
        <v>390</v>
      </c>
      <c r="B392" s="222">
        <f t="shared" si="40"/>
        <v>11901</v>
      </c>
      <c r="C392">
        <f t="shared" si="41"/>
        <v>31</v>
      </c>
      <c r="D392">
        <f t="shared" si="38"/>
        <v>1932</v>
      </c>
      <c r="E392" t="e">
        <f t="shared" si="39"/>
        <v>#N/A</v>
      </c>
      <c r="F392" t="e">
        <f t="shared" si="42"/>
        <v>#N/A</v>
      </c>
    </row>
    <row r="393" spans="1:6" x14ac:dyDescent="0.25">
      <c r="A393">
        <f t="shared" si="43"/>
        <v>391</v>
      </c>
      <c r="B393" s="222">
        <f t="shared" si="40"/>
        <v>11932</v>
      </c>
      <c r="C393">
        <f t="shared" si="41"/>
        <v>31</v>
      </c>
      <c r="D393">
        <f t="shared" si="38"/>
        <v>1932</v>
      </c>
      <c r="E393" t="e">
        <f t="shared" si="39"/>
        <v>#N/A</v>
      </c>
      <c r="F393" t="e">
        <f t="shared" si="42"/>
        <v>#N/A</v>
      </c>
    </row>
    <row r="394" spans="1:6" x14ac:dyDescent="0.25">
      <c r="A394">
        <f t="shared" si="43"/>
        <v>392</v>
      </c>
      <c r="B394" s="222">
        <f t="shared" si="40"/>
        <v>11962</v>
      </c>
      <c r="C394">
        <f t="shared" si="41"/>
        <v>30</v>
      </c>
      <c r="D394">
        <f t="shared" si="38"/>
        <v>1932</v>
      </c>
      <c r="E394" t="e">
        <f t="shared" si="39"/>
        <v>#N/A</v>
      </c>
      <c r="F394" t="e">
        <f t="shared" si="42"/>
        <v>#N/A</v>
      </c>
    </row>
    <row r="395" spans="1:6" x14ac:dyDescent="0.25">
      <c r="A395">
        <f t="shared" si="43"/>
        <v>393</v>
      </c>
      <c r="B395" s="222">
        <f t="shared" si="40"/>
        <v>11993</v>
      </c>
      <c r="C395">
        <f t="shared" si="41"/>
        <v>31</v>
      </c>
      <c r="D395">
        <f t="shared" si="38"/>
        <v>1932</v>
      </c>
      <c r="E395" t="e">
        <f t="shared" si="39"/>
        <v>#N/A</v>
      </c>
      <c r="F395" t="e">
        <f t="shared" si="42"/>
        <v>#N/A</v>
      </c>
    </row>
    <row r="396" spans="1:6" x14ac:dyDescent="0.25">
      <c r="A396">
        <f t="shared" si="43"/>
        <v>394</v>
      </c>
      <c r="B396" s="222">
        <f t="shared" si="40"/>
        <v>12023</v>
      </c>
      <c r="C396">
        <f t="shared" si="41"/>
        <v>30</v>
      </c>
      <c r="D396">
        <f t="shared" si="38"/>
        <v>1932</v>
      </c>
      <c r="E396" t="e">
        <f t="shared" si="39"/>
        <v>#N/A</v>
      </c>
      <c r="F396" t="e">
        <f t="shared" si="42"/>
        <v>#N/A</v>
      </c>
    </row>
    <row r="397" spans="1:6" x14ac:dyDescent="0.25">
      <c r="A397">
        <f t="shared" si="43"/>
        <v>395</v>
      </c>
      <c r="B397" s="222">
        <f t="shared" si="40"/>
        <v>12054</v>
      </c>
      <c r="C397">
        <f t="shared" si="41"/>
        <v>31</v>
      </c>
      <c r="D397">
        <f t="shared" si="38"/>
        <v>1932</v>
      </c>
      <c r="E397" t="e">
        <f t="shared" si="39"/>
        <v>#N/A</v>
      </c>
      <c r="F397" t="e">
        <f t="shared" si="42"/>
        <v>#N/A</v>
      </c>
    </row>
    <row r="398" spans="1:6" x14ac:dyDescent="0.25">
      <c r="A398">
        <f t="shared" si="43"/>
        <v>396</v>
      </c>
      <c r="B398" s="222">
        <f t="shared" si="40"/>
        <v>12085</v>
      </c>
      <c r="C398">
        <f t="shared" si="41"/>
        <v>31</v>
      </c>
      <c r="D398">
        <f t="shared" si="38"/>
        <v>1933</v>
      </c>
      <c r="E398" t="e">
        <f t="shared" si="39"/>
        <v>#N/A</v>
      </c>
      <c r="F398" t="e">
        <f t="shared" si="42"/>
        <v>#N/A</v>
      </c>
    </row>
    <row r="399" spans="1:6" x14ac:dyDescent="0.25">
      <c r="A399">
        <f t="shared" si="43"/>
        <v>397</v>
      </c>
      <c r="B399" s="222">
        <f t="shared" si="40"/>
        <v>12113</v>
      </c>
      <c r="C399">
        <f t="shared" si="41"/>
        <v>28</v>
      </c>
      <c r="D399">
        <f t="shared" si="38"/>
        <v>1933</v>
      </c>
      <c r="E399" t="e">
        <f t="shared" si="39"/>
        <v>#N/A</v>
      </c>
      <c r="F399" t="e">
        <f t="shared" si="42"/>
        <v>#N/A</v>
      </c>
    </row>
    <row r="400" spans="1:6" x14ac:dyDescent="0.25">
      <c r="A400">
        <f t="shared" si="43"/>
        <v>398</v>
      </c>
      <c r="B400" s="222">
        <f t="shared" si="40"/>
        <v>12144</v>
      </c>
      <c r="C400">
        <f t="shared" si="41"/>
        <v>31</v>
      </c>
      <c r="D400">
        <f t="shared" si="38"/>
        <v>1933</v>
      </c>
      <c r="E400" t="e">
        <f t="shared" si="39"/>
        <v>#N/A</v>
      </c>
      <c r="F400" t="e">
        <f t="shared" si="42"/>
        <v>#N/A</v>
      </c>
    </row>
    <row r="401" spans="1:6" x14ac:dyDescent="0.25">
      <c r="A401">
        <f t="shared" si="43"/>
        <v>399</v>
      </c>
      <c r="B401" s="222">
        <f t="shared" si="40"/>
        <v>12174</v>
      </c>
      <c r="C401">
        <f t="shared" si="41"/>
        <v>30</v>
      </c>
      <c r="D401">
        <f t="shared" si="38"/>
        <v>1933</v>
      </c>
      <c r="E401" t="e">
        <f t="shared" si="39"/>
        <v>#N/A</v>
      </c>
      <c r="F401" t="e">
        <f t="shared" si="42"/>
        <v>#N/A</v>
      </c>
    </row>
    <row r="402" spans="1:6" x14ac:dyDescent="0.25">
      <c r="A402">
        <f t="shared" si="43"/>
        <v>400</v>
      </c>
      <c r="B402" s="222">
        <f t="shared" si="40"/>
        <v>12205</v>
      </c>
      <c r="C402">
        <f t="shared" si="41"/>
        <v>31</v>
      </c>
      <c r="D402">
        <f t="shared" si="38"/>
        <v>1933</v>
      </c>
      <c r="E402" t="e">
        <f t="shared" si="39"/>
        <v>#N/A</v>
      </c>
      <c r="F402" t="e">
        <f t="shared" si="42"/>
        <v>#N/A</v>
      </c>
    </row>
    <row r="403" spans="1:6" x14ac:dyDescent="0.25">
      <c r="A403">
        <f t="shared" si="43"/>
        <v>401</v>
      </c>
      <c r="B403" s="222">
        <f t="shared" si="40"/>
        <v>12235</v>
      </c>
      <c r="C403">
        <f t="shared" si="41"/>
        <v>30</v>
      </c>
      <c r="D403">
        <f t="shared" si="38"/>
        <v>1933</v>
      </c>
      <c r="E403" t="e">
        <f t="shared" si="39"/>
        <v>#N/A</v>
      </c>
      <c r="F403" t="e">
        <f t="shared" si="42"/>
        <v>#N/A</v>
      </c>
    </row>
    <row r="404" spans="1:6" x14ac:dyDescent="0.25">
      <c r="A404">
        <f t="shared" si="43"/>
        <v>402</v>
      </c>
      <c r="B404" s="222">
        <f t="shared" si="40"/>
        <v>12266</v>
      </c>
      <c r="C404">
        <f t="shared" si="41"/>
        <v>31</v>
      </c>
      <c r="D404">
        <f t="shared" si="38"/>
        <v>1933</v>
      </c>
      <c r="E404" t="e">
        <f t="shared" si="39"/>
        <v>#N/A</v>
      </c>
      <c r="F404" t="e">
        <f t="shared" si="42"/>
        <v>#N/A</v>
      </c>
    </row>
    <row r="405" spans="1:6" x14ac:dyDescent="0.25">
      <c r="A405">
        <f t="shared" si="43"/>
        <v>403</v>
      </c>
      <c r="B405" s="222">
        <f t="shared" si="40"/>
        <v>12297</v>
      </c>
      <c r="C405">
        <f t="shared" si="41"/>
        <v>31</v>
      </c>
      <c r="D405">
        <f t="shared" si="38"/>
        <v>1933</v>
      </c>
      <c r="E405" t="e">
        <f t="shared" si="39"/>
        <v>#N/A</v>
      </c>
      <c r="F405" t="e">
        <f t="shared" si="42"/>
        <v>#N/A</v>
      </c>
    </row>
    <row r="406" spans="1:6" x14ac:dyDescent="0.25">
      <c r="A406">
        <f t="shared" si="43"/>
        <v>404</v>
      </c>
      <c r="B406" s="222">
        <f t="shared" si="40"/>
        <v>12327</v>
      </c>
      <c r="C406">
        <f t="shared" si="41"/>
        <v>30</v>
      </c>
      <c r="D406">
        <f t="shared" si="38"/>
        <v>1933</v>
      </c>
      <c r="E406" t="e">
        <f t="shared" si="39"/>
        <v>#N/A</v>
      </c>
      <c r="F406" t="e">
        <f t="shared" si="42"/>
        <v>#N/A</v>
      </c>
    </row>
    <row r="407" spans="1:6" x14ac:dyDescent="0.25">
      <c r="A407">
        <f t="shared" si="43"/>
        <v>405</v>
      </c>
      <c r="B407" s="222">
        <f t="shared" si="40"/>
        <v>12358</v>
      </c>
      <c r="C407">
        <f t="shared" si="41"/>
        <v>31</v>
      </c>
      <c r="D407">
        <f t="shared" si="38"/>
        <v>1933</v>
      </c>
      <c r="E407" t="e">
        <f t="shared" si="39"/>
        <v>#N/A</v>
      </c>
      <c r="F407" t="e">
        <f t="shared" si="42"/>
        <v>#N/A</v>
      </c>
    </row>
    <row r="408" spans="1:6" x14ac:dyDescent="0.25">
      <c r="A408">
        <f t="shared" si="43"/>
        <v>406</v>
      </c>
      <c r="B408" s="222">
        <f t="shared" si="40"/>
        <v>12388</v>
      </c>
      <c r="C408">
        <f t="shared" si="41"/>
        <v>30</v>
      </c>
      <c r="D408">
        <f t="shared" si="38"/>
        <v>1933</v>
      </c>
      <c r="E408" t="e">
        <f t="shared" si="39"/>
        <v>#N/A</v>
      </c>
      <c r="F408" t="e">
        <f t="shared" si="42"/>
        <v>#N/A</v>
      </c>
    </row>
    <row r="409" spans="1:6" x14ac:dyDescent="0.25">
      <c r="A409">
        <f t="shared" si="43"/>
        <v>407</v>
      </c>
      <c r="B409" s="222">
        <f t="shared" si="40"/>
        <v>12419</v>
      </c>
      <c r="C409">
        <f t="shared" si="41"/>
        <v>31</v>
      </c>
      <c r="D409">
        <f t="shared" si="38"/>
        <v>1933</v>
      </c>
      <c r="E409" t="e">
        <f t="shared" si="39"/>
        <v>#N/A</v>
      </c>
      <c r="F409" t="e">
        <f t="shared" si="42"/>
        <v>#N/A</v>
      </c>
    </row>
    <row r="410" spans="1:6" x14ac:dyDescent="0.25">
      <c r="A410">
        <f t="shared" si="43"/>
        <v>408</v>
      </c>
      <c r="B410" s="222">
        <f t="shared" si="40"/>
        <v>12450</v>
      </c>
      <c r="C410">
        <f t="shared" si="41"/>
        <v>31</v>
      </c>
      <c r="D410">
        <f t="shared" si="38"/>
        <v>1934</v>
      </c>
      <c r="E410" t="e">
        <f t="shared" si="39"/>
        <v>#N/A</v>
      </c>
      <c r="F410" t="e">
        <f t="shared" si="42"/>
        <v>#N/A</v>
      </c>
    </row>
    <row r="411" spans="1:6" x14ac:dyDescent="0.25">
      <c r="A411">
        <f t="shared" si="43"/>
        <v>409</v>
      </c>
      <c r="B411" s="222">
        <f t="shared" si="40"/>
        <v>12478</v>
      </c>
      <c r="C411">
        <f t="shared" si="41"/>
        <v>28</v>
      </c>
      <c r="D411">
        <f t="shared" si="38"/>
        <v>1934</v>
      </c>
      <c r="E411" t="e">
        <f t="shared" si="39"/>
        <v>#N/A</v>
      </c>
      <c r="F411" t="e">
        <f t="shared" si="42"/>
        <v>#N/A</v>
      </c>
    </row>
    <row r="412" spans="1:6" x14ac:dyDescent="0.25">
      <c r="A412">
        <f t="shared" si="43"/>
        <v>410</v>
      </c>
      <c r="B412" s="222">
        <f t="shared" si="40"/>
        <v>12509</v>
      </c>
      <c r="C412">
        <f t="shared" si="41"/>
        <v>31</v>
      </c>
      <c r="D412">
        <f t="shared" si="38"/>
        <v>1934</v>
      </c>
      <c r="E412" t="e">
        <f t="shared" si="39"/>
        <v>#N/A</v>
      </c>
      <c r="F412" t="e">
        <f t="shared" si="42"/>
        <v>#N/A</v>
      </c>
    </row>
    <row r="413" spans="1:6" x14ac:dyDescent="0.25">
      <c r="A413">
        <f t="shared" si="43"/>
        <v>411</v>
      </c>
      <c r="B413" s="222">
        <f t="shared" si="40"/>
        <v>12539</v>
      </c>
      <c r="C413">
        <f t="shared" si="41"/>
        <v>30</v>
      </c>
      <c r="D413">
        <f t="shared" si="38"/>
        <v>1934</v>
      </c>
      <c r="E413" t="e">
        <f t="shared" si="39"/>
        <v>#N/A</v>
      </c>
      <c r="F413" t="e">
        <f t="shared" si="42"/>
        <v>#N/A</v>
      </c>
    </row>
    <row r="414" spans="1:6" x14ac:dyDescent="0.25">
      <c r="A414">
        <f t="shared" si="43"/>
        <v>412</v>
      </c>
      <c r="B414" s="222">
        <f t="shared" si="40"/>
        <v>12570</v>
      </c>
      <c r="C414">
        <f t="shared" si="41"/>
        <v>31</v>
      </c>
      <c r="D414">
        <f t="shared" si="38"/>
        <v>1934</v>
      </c>
      <c r="E414" t="e">
        <f t="shared" si="39"/>
        <v>#N/A</v>
      </c>
      <c r="F414" t="e">
        <f t="shared" si="42"/>
        <v>#N/A</v>
      </c>
    </row>
    <row r="415" spans="1:6" x14ac:dyDescent="0.25">
      <c r="A415">
        <f t="shared" si="43"/>
        <v>413</v>
      </c>
      <c r="B415" s="222">
        <f t="shared" si="40"/>
        <v>12600</v>
      </c>
      <c r="C415">
        <f t="shared" si="41"/>
        <v>30</v>
      </c>
      <c r="D415">
        <f t="shared" si="38"/>
        <v>1934</v>
      </c>
      <c r="E415" t="e">
        <f t="shared" si="39"/>
        <v>#N/A</v>
      </c>
      <c r="F415" t="e">
        <f t="shared" si="42"/>
        <v>#N/A</v>
      </c>
    </row>
    <row r="416" spans="1:6" x14ac:dyDescent="0.25">
      <c r="A416">
        <f t="shared" si="43"/>
        <v>414</v>
      </c>
      <c r="B416" s="222">
        <f t="shared" si="40"/>
        <v>12631</v>
      </c>
      <c r="C416">
        <f t="shared" si="41"/>
        <v>31</v>
      </c>
      <c r="D416">
        <f t="shared" si="38"/>
        <v>1934</v>
      </c>
      <c r="E416" t="e">
        <f t="shared" si="39"/>
        <v>#N/A</v>
      </c>
      <c r="F416" t="e">
        <f t="shared" si="42"/>
        <v>#N/A</v>
      </c>
    </row>
    <row r="417" spans="1:6" x14ac:dyDescent="0.25">
      <c r="A417">
        <f t="shared" si="43"/>
        <v>415</v>
      </c>
      <c r="B417" s="222">
        <f t="shared" si="40"/>
        <v>12662</v>
      </c>
      <c r="C417">
        <f t="shared" si="41"/>
        <v>31</v>
      </c>
      <c r="D417">
        <f t="shared" si="38"/>
        <v>1934</v>
      </c>
      <c r="E417" t="e">
        <f t="shared" si="39"/>
        <v>#N/A</v>
      </c>
      <c r="F417" t="e">
        <f t="shared" si="42"/>
        <v>#N/A</v>
      </c>
    </row>
    <row r="418" spans="1:6" x14ac:dyDescent="0.25">
      <c r="A418">
        <f t="shared" si="43"/>
        <v>416</v>
      </c>
      <c r="B418" s="222">
        <f t="shared" si="40"/>
        <v>12692</v>
      </c>
      <c r="C418">
        <f t="shared" si="41"/>
        <v>30</v>
      </c>
      <c r="D418">
        <f t="shared" si="38"/>
        <v>1934</v>
      </c>
      <c r="E418" t="e">
        <f t="shared" si="39"/>
        <v>#N/A</v>
      </c>
      <c r="F418" t="e">
        <f t="shared" si="42"/>
        <v>#N/A</v>
      </c>
    </row>
    <row r="419" spans="1:6" x14ac:dyDescent="0.25">
      <c r="A419">
        <f t="shared" si="43"/>
        <v>417</v>
      </c>
      <c r="B419" s="222">
        <f t="shared" si="40"/>
        <v>12723</v>
      </c>
      <c r="C419">
        <f t="shared" si="41"/>
        <v>31</v>
      </c>
      <c r="D419">
        <f t="shared" si="38"/>
        <v>1934</v>
      </c>
      <c r="E419" t="e">
        <f t="shared" si="39"/>
        <v>#N/A</v>
      </c>
      <c r="F419" t="e">
        <f t="shared" si="42"/>
        <v>#N/A</v>
      </c>
    </row>
    <row r="420" spans="1:6" x14ac:dyDescent="0.25">
      <c r="A420">
        <f t="shared" si="43"/>
        <v>418</v>
      </c>
      <c r="B420" s="222">
        <f t="shared" si="40"/>
        <v>12753</v>
      </c>
      <c r="C420">
        <f t="shared" si="41"/>
        <v>30</v>
      </c>
      <c r="D420">
        <f t="shared" si="38"/>
        <v>1934</v>
      </c>
      <c r="E420" t="e">
        <f t="shared" si="39"/>
        <v>#N/A</v>
      </c>
      <c r="F420" t="e">
        <f t="shared" si="42"/>
        <v>#N/A</v>
      </c>
    </row>
    <row r="421" spans="1:6" x14ac:dyDescent="0.25">
      <c r="A421">
        <f t="shared" si="43"/>
        <v>419</v>
      </c>
      <c r="B421" s="222">
        <f t="shared" si="40"/>
        <v>12784</v>
      </c>
      <c r="C421">
        <f t="shared" si="41"/>
        <v>31</v>
      </c>
      <c r="D421">
        <f t="shared" si="38"/>
        <v>1934</v>
      </c>
      <c r="E421" t="e">
        <f t="shared" si="39"/>
        <v>#N/A</v>
      </c>
      <c r="F421" t="e">
        <f t="shared" si="42"/>
        <v>#N/A</v>
      </c>
    </row>
    <row r="422" spans="1:6" x14ac:dyDescent="0.25">
      <c r="A422">
        <f t="shared" si="43"/>
        <v>420</v>
      </c>
      <c r="B422" s="222">
        <f t="shared" si="40"/>
        <v>12815</v>
      </c>
      <c r="C422">
        <f t="shared" si="41"/>
        <v>31</v>
      </c>
      <c r="D422">
        <f t="shared" si="38"/>
        <v>1935</v>
      </c>
      <c r="E422" t="e">
        <f t="shared" si="39"/>
        <v>#N/A</v>
      </c>
      <c r="F422" t="e">
        <f t="shared" si="42"/>
        <v>#N/A</v>
      </c>
    </row>
    <row r="423" spans="1:6" x14ac:dyDescent="0.25">
      <c r="A423">
        <f t="shared" si="43"/>
        <v>421</v>
      </c>
      <c r="B423" s="222">
        <f t="shared" si="40"/>
        <v>12843</v>
      </c>
      <c r="C423">
        <f t="shared" si="41"/>
        <v>28</v>
      </c>
      <c r="D423">
        <f t="shared" si="38"/>
        <v>1935</v>
      </c>
      <c r="E423" t="e">
        <f t="shared" si="39"/>
        <v>#N/A</v>
      </c>
      <c r="F423" t="e">
        <f t="shared" si="42"/>
        <v>#N/A</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9"/>
  <sheetViews>
    <sheetView workbookViewId="0">
      <selection activeCell="C10" sqref="C10"/>
    </sheetView>
  </sheetViews>
  <sheetFormatPr defaultRowHeight="15" x14ac:dyDescent="0.25"/>
  <sheetData>
    <row r="1" spans="1:1" x14ac:dyDescent="0.25">
      <c r="A1" t="s">
        <v>304</v>
      </c>
    </row>
    <row r="2" spans="1:1" x14ac:dyDescent="0.25">
      <c r="A2" t="s">
        <v>305</v>
      </c>
    </row>
    <row r="4" spans="1:1" x14ac:dyDescent="0.25">
      <c r="A4" t="s">
        <v>306</v>
      </c>
    </row>
    <row r="5" spans="1:1" x14ac:dyDescent="0.25">
      <c r="A5" t="s">
        <v>307</v>
      </c>
    </row>
    <row r="6" spans="1:1" x14ac:dyDescent="0.25">
      <c r="A6" t="s">
        <v>308</v>
      </c>
    </row>
    <row r="7" spans="1:1" x14ac:dyDescent="0.25">
      <c r="A7" t="s">
        <v>309</v>
      </c>
    </row>
    <row r="8" spans="1:1" ht="15.75" thickBot="1" x14ac:dyDescent="0.3">
      <c r="A8" t="s">
        <v>310</v>
      </c>
    </row>
    <row r="9" spans="1:1" ht="102" thickBot="1" x14ac:dyDescent="0.3">
      <c r="A9" s="2" t="s">
        <v>311</v>
      </c>
    </row>
    <row r="10" spans="1:1" ht="102" thickBot="1" x14ac:dyDescent="0.3">
      <c r="A10" s="3" t="s">
        <v>312</v>
      </c>
    </row>
    <row r="11" spans="1:1" ht="90.75" thickBot="1" x14ac:dyDescent="0.3">
      <c r="A11" s="3" t="s">
        <v>313</v>
      </c>
    </row>
    <row r="12" spans="1:1" ht="15.75" thickBot="1" x14ac:dyDescent="0.3">
      <c r="A12" s="4"/>
    </row>
    <row r="13" spans="1:1" ht="169.5" thickBot="1" x14ac:dyDescent="0.3">
      <c r="A13" s="2" t="s">
        <v>314</v>
      </c>
    </row>
    <row r="14" spans="1:1" ht="169.5" thickBot="1" x14ac:dyDescent="0.3">
      <c r="A14" s="3" t="s">
        <v>315</v>
      </c>
    </row>
    <row r="16" spans="1:1" ht="15.75" thickBot="1" x14ac:dyDescent="0.3"/>
    <row r="17" spans="1:1" ht="68.25" thickBot="1" x14ac:dyDescent="0.3">
      <c r="A17" s="2" t="s">
        <v>316</v>
      </c>
    </row>
    <row r="18" spans="1:1" ht="90.75" thickBot="1" x14ac:dyDescent="0.3">
      <c r="A18" s="3" t="s">
        <v>317</v>
      </c>
    </row>
    <row r="19" spans="1:1" ht="90.75" thickBot="1" x14ac:dyDescent="0.3">
      <c r="A19" s="3" t="s">
        <v>318</v>
      </c>
    </row>
    <row r="20" spans="1:1" ht="90.75" thickBot="1" x14ac:dyDescent="0.3">
      <c r="A20" s="3" t="s">
        <v>319</v>
      </c>
    </row>
    <row r="21" spans="1:1" ht="79.5" thickBot="1" x14ac:dyDescent="0.3">
      <c r="A21" s="3" t="s">
        <v>320</v>
      </c>
    </row>
    <row r="23" spans="1:1" ht="15.75" thickBot="1" x14ac:dyDescent="0.3"/>
    <row r="24" spans="1:1" ht="113.25" thickBot="1" x14ac:dyDescent="0.3">
      <c r="A24" s="2" t="s">
        <v>321</v>
      </c>
    </row>
    <row r="25" spans="1:1" ht="113.25" thickBot="1" x14ac:dyDescent="0.3">
      <c r="A25" s="3" t="s">
        <v>322</v>
      </c>
    </row>
    <row r="26" spans="1:1" ht="102" thickBot="1" x14ac:dyDescent="0.3">
      <c r="A26" s="3" t="s">
        <v>323</v>
      </c>
    </row>
    <row r="28" spans="1:1" x14ac:dyDescent="0.25">
      <c r="A28" t="s">
        <v>324</v>
      </c>
    </row>
    <row r="29" spans="1:1" x14ac:dyDescent="0.25">
      <c r="A29" t="s">
        <v>325</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A1068-0651-4250-B3B8-BEE0B5E0BD79}">
  <dimension ref="B1:B21"/>
  <sheetViews>
    <sheetView workbookViewId="0"/>
  </sheetViews>
  <sheetFormatPr defaultRowHeight="15" x14ac:dyDescent="0.25"/>
  <sheetData>
    <row r="1" spans="2:2" x14ac:dyDescent="0.25">
      <c r="B1" t="s">
        <v>21</v>
      </c>
    </row>
    <row r="2" spans="2:2" x14ac:dyDescent="0.25">
      <c r="B2" t="s">
        <v>22</v>
      </c>
    </row>
    <row r="3" spans="2:2" x14ac:dyDescent="0.25">
      <c r="B3" t="s">
        <v>23</v>
      </c>
    </row>
    <row r="4" spans="2:2" ht="18.75" customHeight="1" x14ac:dyDescent="0.25">
      <c r="B4" t="s">
        <v>24</v>
      </c>
    </row>
    <row r="5" spans="2:2" x14ac:dyDescent="0.25">
      <c r="B5" t="s">
        <v>25</v>
      </c>
    </row>
    <row r="6" spans="2:2" x14ac:dyDescent="0.25">
      <c r="B6" t="s">
        <v>26</v>
      </c>
    </row>
    <row r="7" spans="2:2" x14ac:dyDescent="0.25">
      <c r="B7" t="s">
        <v>27</v>
      </c>
    </row>
    <row r="8" spans="2:2" x14ac:dyDescent="0.25">
      <c r="B8" t="s">
        <v>28</v>
      </c>
    </row>
    <row r="9" spans="2:2" x14ac:dyDescent="0.25">
      <c r="B9" t="s">
        <v>29</v>
      </c>
    </row>
    <row r="10" spans="2:2" x14ac:dyDescent="0.25">
      <c r="B10" t="s">
        <v>30</v>
      </c>
    </row>
    <row r="11" spans="2:2" x14ac:dyDescent="0.25">
      <c r="B11" t="s">
        <v>31</v>
      </c>
    </row>
    <row r="12" spans="2:2" x14ac:dyDescent="0.25">
      <c r="B12" t="s">
        <v>32</v>
      </c>
    </row>
    <row r="13" spans="2:2" x14ac:dyDescent="0.25">
      <c r="B13" t="s">
        <v>33</v>
      </c>
    </row>
    <row r="14" spans="2:2" x14ac:dyDescent="0.25">
      <c r="B14" t="s">
        <v>34</v>
      </c>
    </row>
    <row r="15" spans="2:2" x14ac:dyDescent="0.25">
      <c r="B15" t="s">
        <v>35</v>
      </c>
    </row>
    <row r="16" spans="2:2" x14ac:dyDescent="0.25">
      <c r="B16" t="s">
        <v>36</v>
      </c>
    </row>
    <row r="17" spans="2:2" x14ac:dyDescent="0.25">
      <c r="B17" t="s">
        <v>37</v>
      </c>
    </row>
    <row r="18" spans="2:2" x14ac:dyDescent="0.25">
      <c r="B18" t="s">
        <v>38</v>
      </c>
    </row>
    <row r="19" spans="2:2" x14ac:dyDescent="0.25">
      <c r="B19" t="s">
        <v>39</v>
      </c>
    </row>
    <row r="20" spans="2:2" x14ac:dyDescent="0.25">
      <c r="B20" t="s">
        <v>40</v>
      </c>
    </row>
    <row r="21" spans="2:2" x14ac:dyDescent="0.25">
      <c r="B21"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4">
    <tabColor rgb="FF649981"/>
  </sheetPr>
  <dimension ref="A1:N37"/>
  <sheetViews>
    <sheetView view="pageBreakPreview" topLeftCell="A8" zoomScale="90" zoomScaleNormal="100" zoomScaleSheetLayoutView="90" workbookViewId="0">
      <selection activeCell="E4" sqref="E4:L4"/>
    </sheetView>
  </sheetViews>
  <sheetFormatPr defaultRowHeight="15" x14ac:dyDescent="0.25"/>
  <cols>
    <col min="5" max="10" width="18.7109375" customWidth="1"/>
    <col min="11" max="11" width="10.140625" customWidth="1"/>
    <col min="12" max="12" width="3.5703125" customWidth="1"/>
  </cols>
  <sheetData>
    <row r="1" spans="1:14" ht="15.75" thickBot="1" x14ac:dyDescent="0.3">
      <c r="A1" s="291" t="s">
        <v>42</v>
      </c>
      <c r="B1" s="292"/>
      <c r="C1" s="292"/>
      <c r="D1" s="292"/>
      <c r="E1" s="293"/>
      <c r="F1" s="293"/>
      <c r="G1" s="293"/>
      <c r="H1" s="293"/>
      <c r="I1" s="293"/>
      <c r="J1" s="293"/>
      <c r="K1" s="293"/>
      <c r="L1" s="294"/>
    </row>
    <row r="2" spans="1:14" ht="30" customHeight="1" x14ac:dyDescent="0.25">
      <c r="A2" s="306" t="s">
        <v>43</v>
      </c>
      <c r="B2" s="307"/>
      <c r="C2" s="307"/>
      <c r="D2" s="307"/>
      <c r="E2" s="308"/>
      <c r="F2" s="308"/>
      <c r="G2" s="308"/>
      <c r="H2" s="308"/>
      <c r="I2" s="308"/>
      <c r="J2" s="308"/>
      <c r="K2" s="308"/>
      <c r="L2" s="309"/>
      <c r="M2" s="1"/>
      <c r="N2" s="1"/>
    </row>
    <row r="3" spans="1:14" ht="30" customHeight="1" x14ac:dyDescent="0.25">
      <c r="A3" s="310" t="s">
        <v>44</v>
      </c>
      <c r="B3" s="311"/>
      <c r="C3" s="311"/>
      <c r="D3" s="311"/>
      <c r="E3" s="312"/>
      <c r="F3" s="312"/>
      <c r="G3" s="312"/>
      <c r="H3" s="312"/>
      <c r="I3" s="312"/>
      <c r="J3" s="312"/>
      <c r="K3" s="312"/>
      <c r="L3" s="313"/>
      <c r="M3" s="1"/>
      <c r="N3" s="1"/>
    </row>
    <row r="4" spans="1:14" ht="150" customHeight="1" x14ac:dyDescent="0.25">
      <c r="A4" s="295" t="s">
        <v>45</v>
      </c>
      <c r="B4" s="295"/>
      <c r="C4" s="295"/>
      <c r="D4" s="295"/>
      <c r="E4" s="296"/>
      <c r="F4" s="296"/>
      <c r="G4" s="296"/>
      <c r="H4" s="296"/>
      <c r="I4" s="296"/>
      <c r="J4" s="296"/>
      <c r="K4" s="296"/>
      <c r="L4" s="296"/>
      <c r="M4" s="1"/>
      <c r="N4" s="1"/>
    </row>
    <row r="5" spans="1:14" ht="150" customHeight="1" x14ac:dyDescent="0.25">
      <c r="A5" s="295" t="s">
        <v>46</v>
      </c>
      <c r="B5" s="295"/>
      <c r="C5" s="295"/>
      <c r="D5" s="295"/>
      <c r="E5" s="296"/>
      <c r="F5" s="296"/>
      <c r="G5" s="296"/>
      <c r="H5" s="296"/>
      <c r="I5" s="296"/>
      <c r="J5" s="296"/>
      <c r="K5" s="296"/>
      <c r="L5" s="296"/>
      <c r="M5" s="1"/>
      <c r="N5" s="1"/>
    </row>
    <row r="6" spans="1:14" ht="150" customHeight="1" x14ac:dyDescent="0.25">
      <c r="A6" s="295" t="s">
        <v>47</v>
      </c>
      <c r="B6" s="295"/>
      <c r="C6" s="295"/>
      <c r="D6" s="295"/>
      <c r="E6" s="296"/>
      <c r="F6" s="296"/>
      <c r="G6" s="296"/>
      <c r="H6" s="296"/>
      <c r="I6" s="296"/>
      <c r="J6" s="296"/>
      <c r="K6" s="296"/>
      <c r="L6" s="296"/>
      <c r="M6" s="1"/>
      <c r="N6" s="1"/>
    </row>
    <row r="7" spans="1:14" ht="150" customHeight="1" x14ac:dyDescent="0.25">
      <c r="A7" s="295" t="s">
        <v>48</v>
      </c>
      <c r="B7" s="295"/>
      <c r="C7" s="295"/>
      <c r="D7" s="295"/>
      <c r="E7" s="296"/>
      <c r="F7" s="296"/>
      <c r="G7" s="296"/>
      <c r="H7" s="296"/>
      <c r="I7" s="296"/>
      <c r="J7" s="296"/>
      <c r="K7" s="296"/>
      <c r="L7" s="296"/>
      <c r="M7" s="1"/>
      <c r="N7" s="1"/>
    </row>
    <row r="8" spans="1:14" ht="201" customHeight="1" x14ac:dyDescent="0.25">
      <c r="A8" s="295" t="s">
        <v>49</v>
      </c>
      <c r="B8" s="295"/>
      <c r="C8" s="295"/>
      <c r="D8" s="295"/>
      <c r="E8" s="296"/>
      <c r="F8" s="296"/>
      <c r="G8" s="296"/>
      <c r="H8" s="296"/>
      <c r="I8" s="296"/>
      <c r="J8" s="296"/>
      <c r="K8" s="296"/>
      <c r="L8" s="296"/>
      <c r="M8" s="1"/>
      <c r="N8" s="1"/>
    </row>
    <row r="9" spans="1:14" ht="150" customHeight="1" x14ac:dyDescent="0.25">
      <c r="A9" s="295" t="s">
        <v>50</v>
      </c>
      <c r="B9" s="295"/>
      <c r="C9" s="295"/>
      <c r="D9" s="295"/>
      <c r="E9" s="296"/>
      <c r="F9" s="296"/>
      <c r="G9" s="296"/>
      <c r="H9" s="296"/>
      <c r="I9" s="296"/>
      <c r="J9" s="296"/>
      <c r="K9" s="296"/>
      <c r="L9" s="296"/>
      <c r="M9" s="1"/>
      <c r="N9" s="1"/>
    </row>
    <row r="10" spans="1:14" ht="193.5" customHeight="1" x14ac:dyDescent="0.25">
      <c r="A10" s="295" t="s">
        <v>51</v>
      </c>
      <c r="B10" s="295"/>
      <c r="C10" s="295"/>
      <c r="D10" s="295"/>
      <c r="E10" s="296"/>
      <c r="F10" s="296"/>
      <c r="G10" s="296"/>
      <c r="H10" s="296"/>
      <c r="I10" s="296"/>
      <c r="J10" s="296"/>
      <c r="K10" s="296"/>
      <c r="L10" s="296"/>
      <c r="M10" s="1"/>
      <c r="N10" s="1"/>
    </row>
    <row r="11" spans="1:14" ht="150" customHeight="1" x14ac:dyDescent="0.25">
      <c r="A11" s="295" t="s">
        <v>52</v>
      </c>
      <c r="B11" s="295"/>
      <c r="C11" s="295"/>
      <c r="D11" s="295"/>
      <c r="E11" s="296"/>
      <c r="F11" s="296"/>
      <c r="G11" s="296"/>
      <c r="H11" s="296"/>
      <c r="I11" s="296"/>
      <c r="J11" s="296"/>
      <c r="K11" s="296"/>
      <c r="L11" s="296"/>
      <c r="M11" s="1"/>
      <c r="N11" s="1"/>
    </row>
    <row r="12" spans="1:14" ht="150" customHeight="1" x14ac:dyDescent="0.25">
      <c r="A12" s="295" t="s">
        <v>53</v>
      </c>
      <c r="B12" s="295"/>
      <c r="C12" s="295"/>
      <c r="D12" s="295"/>
      <c r="E12" s="296"/>
      <c r="F12" s="296"/>
      <c r="G12" s="296"/>
      <c r="H12" s="296"/>
      <c r="I12" s="296"/>
      <c r="J12" s="296"/>
      <c r="K12" s="296"/>
      <c r="L12" s="296"/>
      <c r="M12" s="1"/>
      <c r="N12" s="1"/>
    </row>
    <row r="13" spans="1:14" ht="150" customHeight="1" x14ac:dyDescent="0.25">
      <c r="A13" s="295" t="s">
        <v>54</v>
      </c>
      <c r="B13" s="295"/>
      <c r="C13" s="295"/>
      <c r="D13" s="295"/>
      <c r="E13" s="296"/>
      <c r="F13" s="296"/>
      <c r="G13" s="296"/>
      <c r="H13" s="296"/>
      <c r="I13" s="296"/>
      <c r="J13" s="296"/>
      <c r="K13" s="296"/>
      <c r="L13" s="296"/>
      <c r="M13" s="1"/>
      <c r="N13" s="1"/>
    </row>
    <row r="14" spans="1:14" ht="150" customHeight="1" x14ac:dyDescent="0.25">
      <c r="A14" s="295" t="s">
        <v>55</v>
      </c>
      <c r="B14" s="295"/>
      <c r="C14" s="295"/>
      <c r="D14" s="295"/>
      <c r="E14" s="296"/>
      <c r="F14" s="296"/>
      <c r="G14" s="296"/>
      <c r="H14" s="296"/>
      <c r="I14" s="296"/>
      <c r="J14" s="296"/>
      <c r="K14" s="296"/>
      <c r="L14" s="296"/>
      <c r="M14" s="1"/>
      <c r="N14" s="1"/>
    </row>
    <row r="15" spans="1:14" ht="138" customHeight="1" x14ac:dyDescent="0.25">
      <c r="A15" s="295" t="s">
        <v>56</v>
      </c>
      <c r="B15" s="295"/>
      <c r="C15" s="295"/>
      <c r="D15" s="295"/>
      <c r="E15" s="296"/>
      <c r="F15" s="296"/>
      <c r="G15" s="296"/>
      <c r="H15" s="296"/>
      <c r="I15" s="296"/>
      <c r="J15" s="296"/>
      <c r="K15" s="296"/>
      <c r="L15" s="296"/>
      <c r="M15" s="1"/>
      <c r="N15" s="1"/>
    </row>
    <row r="16" spans="1:14" ht="18" customHeight="1" x14ac:dyDescent="0.25">
      <c r="A16" s="297" t="s">
        <v>57</v>
      </c>
      <c r="B16" s="297"/>
      <c r="C16" s="297"/>
      <c r="D16" s="297"/>
      <c r="E16" s="282">
        <v>2023</v>
      </c>
      <c r="F16" s="314"/>
      <c r="G16" s="314"/>
      <c r="H16" s="314"/>
      <c r="I16" s="314"/>
      <c r="J16" s="314"/>
      <c r="K16" s="314"/>
      <c r="L16" s="314"/>
      <c r="M16" s="1"/>
      <c r="N16" s="1"/>
    </row>
    <row r="17" spans="1:14" s="5" customFormat="1" ht="18" customHeight="1" x14ac:dyDescent="0.2">
      <c r="A17" s="315" t="s">
        <v>58</v>
      </c>
      <c r="B17" s="315"/>
      <c r="C17" s="315"/>
      <c r="D17" s="315"/>
      <c r="E17" s="283">
        <f>E16</f>
        <v>2023</v>
      </c>
      <c r="F17" s="283">
        <f>E16+1</f>
        <v>2024</v>
      </c>
      <c r="G17" s="283">
        <f>E16+2</f>
        <v>2025</v>
      </c>
      <c r="H17" s="283">
        <f>E16+3</f>
        <v>2026</v>
      </c>
      <c r="I17" s="283">
        <f>E16+4</f>
        <v>2027</v>
      </c>
      <c r="J17" s="283">
        <f>E16+5</f>
        <v>2028</v>
      </c>
      <c r="K17" s="316"/>
      <c r="L17" s="317"/>
    </row>
    <row r="18" spans="1:14" ht="18" customHeight="1" x14ac:dyDescent="0.25">
      <c r="A18" s="295" t="s">
        <v>59</v>
      </c>
      <c r="B18" s="295"/>
      <c r="C18" s="295"/>
      <c r="D18" s="295"/>
      <c r="E18" s="61"/>
      <c r="F18" s="61"/>
      <c r="G18" s="61"/>
      <c r="H18" s="61"/>
      <c r="I18" s="61"/>
      <c r="J18" s="61"/>
      <c r="K18" s="318"/>
      <c r="L18" s="319"/>
      <c r="M18" s="1"/>
      <c r="N18" s="1"/>
    </row>
    <row r="19" spans="1:14" ht="18" customHeight="1" x14ac:dyDescent="0.25">
      <c r="A19" s="295" t="s">
        <v>60</v>
      </c>
      <c r="B19" s="295"/>
      <c r="C19" s="295"/>
      <c r="D19" s="295"/>
      <c r="E19" s="61"/>
      <c r="F19" s="61"/>
      <c r="G19" s="61"/>
      <c r="H19" s="61"/>
      <c r="I19" s="61"/>
      <c r="J19" s="61"/>
      <c r="K19" s="318"/>
      <c r="L19" s="319"/>
      <c r="M19" s="1"/>
      <c r="N19" s="1"/>
    </row>
    <row r="20" spans="1:14" ht="18" customHeight="1" x14ac:dyDescent="0.25">
      <c r="A20" s="295" t="s">
        <v>61</v>
      </c>
      <c r="B20" s="295"/>
      <c r="C20" s="295"/>
      <c r="D20" s="295"/>
      <c r="E20" s="61"/>
      <c r="F20" s="61"/>
      <c r="G20" s="61"/>
      <c r="H20" s="61"/>
      <c r="I20" s="61"/>
      <c r="J20" s="61"/>
      <c r="K20" s="318"/>
      <c r="L20" s="319"/>
      <c r="M20" s="1"/>
      <c r="N20" s="1"/>
    </row>
    <row r="21" spans="1:14" ht="18" customHeight="1" x14ac:dyDescent="0.25">
      <c r="A21" s="295" t="s">
        <v>62</v>
      </c>
      <c r="B21" s="295"/>
      <c r="C21" s="295"/>
      <c r="D21" s="295"/>
      <c r="E21" s="61"/>
      <c r="F21" s="61"/>
      <c r="G21" s="61"/>
      <c r="H21" s="61"/>
      <c r="I21" s="61"/>
      <c r="J21" s="61"/>
      <c r="K21" s="318"/>
      <c r="L21" s="319"/>
      <c r="M21" s="1"/>
      <c r="N21" s="1"/>
    </row>
    <row r="22" spans="1:14" ht="18" customHeight="1" x14ac:dyDescent="0.25">
      <c r="A22" s="295" t="s">
        <v>63</v>
      </c>
      <c r="B22" s="295"/>
      <c r="C22" s="295"/>
      <c r="D22" s="295"/>
      <c r="E22" s="61"/>
      <c r="F22" s="61"/>
      <c r="G22" s="61"/>
      <c r="H22" s="61"/>
      <c r="I22" s="61"/>
      <c r="J22" s="61"/>
      <c r="K22" s="318"/>
      <c r="L22" s="319"/>
      <c r="M22" s="1"/>
      <c r="N22" s="1"/>
    </row>
    <row r="23" spans="1:14" ht="18" customHeight="1" x14ac:dyDescent="0.25">
      <c r="A23" s="295" t="s">
        <v>64</v>
      </c>
      <c r="B23" s="295"/>
      <c r="C23" s="295"/>
      <c r="D23" s="295"/>
      <c r="E23" s="61"/>
      <c r="F23" s="61"/>
      <c r="G23" s="61"/>
      <c r="H23" s="61"/>
      <c r="I23" s="61"/>
      <c r="J23" s="61"/>
      <c r="K23" s="318"/>
      <c r="L23" s="319"/>
      <c r="M23" s="1"/>
      <c r="N23" s="1"/>
    </row>
    <row r="24" spans="1:14" ht="18" customHeight="1" x14ac:dyDescent="0.25">
      <c r="A24" s="322" t="s">
        <v>65</v>
      </c>
      <c r="B24" s="322"/>
      <c r="C24" s="322"/>
      <c r="D24" s="322"/>
      <c r="E24" s="284">
        <f>SUM(E20:E23)</f>
        <v>0</v>
      </c>
      <c r="F24" s="284">
        <f t="shared" ref="F24:I24" si="0">SUM(F20:F23)</f>
        <v>0</v>
      </c>
      <c r="G24" s="284">
        <f t="shared" si="0"/>
        <v>0</v>
      </c>
      <c r="H24" s="284">
        <f t="shared" si="0"/>
        <v>0</v>
      </c>
      <c r="I24" s="284">
        <f t="shared" si="0"/>
        <v>0</v>
      </c>
      <c r="J24" s="284">
        <f>SUM(J20:J23)</f>
        <v>0</v>
      </c>
      <c r="K24" s="320"/>
      <c r="L24" s="321"/>
      <c r="M24" s="1"/>
      <c r="N24" s="1"/>
    </row>
    <row r="25" spans="1:14" ht="30" customHeight="1" x14ac:dyDescent="0.25">
      <c r="A25" s="323" t="s">
        <v>66</v>
      </c>
      <c r="B25" s="323"/>
      <c r="C25" s="323"/>
      <c r="D25" s="323"/>
      <c r="E25" s="325"/>
      <c r="F25" s="325"/>
      <c r="G25" s="325"/>
      <c r="H25" s="325"/>
      <c r="I25" s="325"/>
      <c r="J25" s="325"/>
      <c r="K25" s="325"/>
      <c r="L25" s="325"/>
      <c r="M25" s="1"/>
      <c r="N25" s="1"/>
    </row>
    <row r="26" spans="1:14" ht="150" customHeight="1" x14ac:dyDescent="0.25">
      <c r="A26" s="295" t="s">
        <v>67</v>
      </c>
      <c r="B26" s="295"/>
      <c r="C26" s="295"/>
      <c r="D26" s="295"/>
      <c r="E26" s="296"/>
      <c r="F26" s="296"/>
      <c r="G26" s="296"/>
      <c r="H26" s="296"/>
      <c r="I26" s="296"/>
      <c r="J26" s="296"/>
      <c r="K26" s="296"/>
      <c r="L26" s="296"/>
      <c r="M26" s="1"/>
      <c r="N26" s="1"/>
    </row>
    <row r="27" spans="1:14" ht="150" customHeight="1" x14ac:dyDescent="0.25">
      <c r="A27" s="295" t="s">
        <v>68</v>
      </c>
      <c r="B27" s="295"/>
      <c r="C27" s="295"/>
      <c r="D27" s="295"/>
      <c r="E27" s="296"/>
      <c r="F27" s="296"/>
      <c r="G27" s="296"/>
      <c r="H27" s="296"/>
      <c r="I27" s="296"/>
      <c r="J27" s="296"/>
      <c r="K27" s="296"/>
      <c r="L27" s="296"/>
      <c r="M27" s="1"/>
      <c r="N27" s="1"/>
    </row>
    <row r="28" spans="1:14" ht="150" customHeight="1" x14ac:dyDescent="0.25">
      <c r="A28" s="295" t="s">
        <v>69</v>
      </c>
      <c r="B28" s="295"/>
      <c r="C28" s="295"/>
      <c r="D28" s="295"/>
      <c r="E28" s="296"/>
      <c r="F28" s="296"/>
      <c r="G28" s="296"/>
      <c r="H28" s="296"/>
      <c r="I28" s="296"/>
      <c r="J28" s="296"/>
      <c r="K28" s="296"/>
      <c r="L28" s="296"/>
      <c r="M28" s="1"/>
      <c r="N28" s="1"/>
    </row>
    <row r="29" spans="1:14" ht="30" customHeight="1" x14ac:dyDescent="0.25">
      <c r="A29" s="323" t="s">
        <v>70</v>
      </c>
      <c r="B29" s="323"/>
      <c r="C29" s="323"/>
      <c r="D29" s="323"/>
      <c r="E29" s="324"/>
      <c r="F29" s="324"/>
      <c r="G29" s="324"/>
      <c r="H29" s="324"/>
      <c r="I29" s="324"/>
      <c r="J29" s="324"/>
      <c r="K29" s="324"/>
      <c r="L29" s="324"/>
    </row>
    <row r="30" spans="1:14" ht="120.75" customHeight="1" x14ac:dyDescent="0.25">
      <c r="A30" s="295" t="s">
        <v>71</v>
      </c>
      <c r="B30" s="295"/>
      <c r="C30" s="295"/>
      <c r="D30" s="295"/>
      <c r="E30" s="296"/>
      <c r="F30" s="296"/>
      <c r="G30" s="296"/>
      <c r="H30" s="296"/>
      <c r="I30" s="296"/>
      <c r="J30" s="296"/>
      <c r="K30" s="296"/>
      <c r="L30" s="296"/>
    </row>
    <row r="31" spans="1:14" ht="120.75" customHeight="1" x14ac:dyDescent="0.25">
      <c r="A31" s="295" t="s">
        <v>72</v>
      </c>
      <c r="B31" s="295"/>
      <c r="C31" s="295"/>
      <c r="D31" s="295"/>
      <c r="E31" s="296"/>
      <c r="F31" s="296"/>
      <c r="G31" s="296"/>
      <c r="H31" s="296"/>
      <c r="I31" s="296"/>
      <c r="J31" s="296"/>
      <c r="K31" s="296"/>
      <c r="L31" s="296"/>
    </row>
    <row r="32" spans="1:14" ht="127.5" customHeight="1" x14ac:dyDescent="0.25">
      <c r="A32" s="305" t="s">
        <v>73</v>
      </c>
      <c r="B32" s="305"/>
      <c r="C32" s="305"/>
      <c r="D32" s="305"/>
      <c r="E32" s="296"/>
      <c r="F32" s="296"/>
      <c r="G32" s="296"/>
      <c r="H32" s="296"/>
      <c r="I32" s="296"/>
      <c r="J32" s="296"/>
      <c r="K32" s="296"/>
      <c r="L32" s="296"/>
    </row>
    <row r="33" spans="1:12" ht="150" customHeight="1" x14ac:dyDescent="0.25">
      <c r="A33" s="305" t="s">
        <v>74</v>
      </c>
      <c r="B33" s="305"/>
      <c r="C33" s="305"/>
      <c r="D33" s="305"/>
      <c r="E33" s="296"/>
      <c r="F33" s="296"/>
      <c r="G33" s="296"/>
      <c r="H33" s="296"/>
      <c r="I33" s="296"/>
      <c r="J33" s="296"/>
      <c r="K33" s="296"/>
      <c r="L33" s="296"/>
    </row>
    <row r="34" spans="1:12" ht="104.25" customHeight="1" x14ac:dyDescent="0.25">
      <c r="A34" s="295" t="s">
        <v>75</v>
      </c>
      <c r="B34" s="295"/>
      <c r="C34" s="295"/>
      <c r="D34" s="295"/>
      <c r="E34" s="299" t="s">
        <v>76</v>
      </c>
      <c r="F34" s="299"/>
      <c r="G34" s="299" t="s">
        <v>77</v>
      </c>
      <c r="H34" s="299"/>
      <c r="I34" s="300"/>
      <c r="J34" s="300"/>
      <c r="K34" s="300"/>
      <c r="L34" s="300"/>
    </row>
    <row r="35" spans="1:12" ht="104.25" customHeight="1" x14ac:dyDescent="0.25">
      <c r="A35" s="298"/>
      <c r="B35" s="298"/>
      <c r="C35" s="298"/>
      <c r="D35" s="298"/>
      <c r="E35" s="303"/>
      <c r="F35" s="304"/>
      <c r="G35" s="303"/>
      <c r="H35" s="304"/>
      <c r="I35" s="304"/>
      <c r="J35" s="304"/>
      <c r="K35" s="304"/>
      <c r="L35" s="304"/>
    </row>
    <row r="36" spans="1:12" ht="104.25" customHeight="1" x14ac:dyDescent="0.25">
      <c r="A36" s="295" t="s">
        <v>78</v>
      </c>
      <c r="B36" s="295"/>
      <c r="C36" s="295"/>
      <c r="D36" s="295"/>
      <c r="E36" s="299" t="s">
        <v>76</v>
      </c>
      <c r="F36" s="299"/>
      <c r="G36" s="299" t="s">
        <v>77</v>
      </c>
      <c r="H36" s="299"/>
      <c r="I36" s="300"/>
      <c r="J36" s="300"/>
      <c r="K36" s="300"/>
      <c r="L36" s="300"/>
    </row>
    <row r="37" spans="1:12" ht="104.25" customHeight="1" x14ac:dyDescent="0.25">
      <c r="A37" s="298"/>
      <c r="B37" s="298"/>
      <c r="C37" s="298"/>
      <c r="D37" s="298"/>
      <c r="E37" s="301"/>
      <c r="F37" s="302"/>
      <c r="G37" s="301"/>
      <c r="H37" s="302"/>
      <c r="I37" s="302"/>
      <c r="J37" s="302"/>
      <c r="K37" s="302"/>
      <c r="L37" s="302"/>
    </row>
  </sheetData>
  <sheetProtection algorithmName="SHA-512" hashValue="AvXgdi2Gdb9M5hVePE57hnpFynw90Td3ksGUy4kA9yqkb8576YkpT1W7BtYerNJEfSLm/nmVfeGKPqbRf4Z3PQ==" saltValue="adoSpLM3ZL6Z1B92JNozpA==" spinCount="100000" sheet="1" formatRows="0"/>
  <mergeCells count="64">
    <mergeCell ref="A29:L29"/>
    <mergeCell ref="A30:D30"/>
    <mergeCell ref="E30:L30"/>
    <mergeCell ref="A25:L25"/>
    <mergeCell ref="A28:D28"/>
    <mergeCell ref="A27:D27"/>
    <mergeCell ref="A26:D26"/>
    <mergeCell ref="E28:L28"/>
    <mergeCell ref="E27:L27"/>
    <mergeCell ref="A15:D15"/>
    <mergeCell ref="E15:L15"/>
    <mergeCell ref="A8:D8"/>
    <mergeCell ref="E9:L9"/>
    <mergeCell ref="A12:D12"/>
    <mergeCell ref="E12:L12"/>
    <mergeCell ref="A9:D9"/>
    <mergeCell ref="F16:L16"/>
    <mergeCell ref="A18:D18"/>
    <mergeCell ref="A17:D17"/>
    <mergeCell ref="K17:L24"/>
    <mergeCell ref="A23:D23"/>
    <mergeCell ref="A24:D24"/>
    <mergeCell ref="A32:D32"/>
    <mergeCell ref="A33:D33"/>
    <mergeCell ref="E33:L33"/>
    <mergeCell ref="A4:D4"/>
    <mergeCell ref="A2:L2"/>
    <mergeCell ref="A3:L3"/>
    <mergeCell ref="E4:L4"/>
    <mergeCell ref="E5:L5"/>
    <mergeCell ref="A6:D6"/>
    <mergeCell ref="E6:L6"/>
    <mergeCell ref="A7:D7"/>
    <mergeCell ref="E7:L7"/>
    <mergeCell ref="A22:D22"/>
    <mergeCell ref="A20:D20"/>
    <mergeCell ref="E32:L32"/>
    <mergeCell ref="A21:D21"/>
    <mergeCell ref="A34:D35"/>
    <mergeCell ref="E36:F36"/>
    <mergeCell ref="G36:L36"/>
    <mergeCell ref="A36:D37"/>
    <mergeCell ref="E37:F37"/>
    <mergeCell ref="G37:L37"/>
    <mergeCell ref="E34:F34"/>
    <mergeCell ref="G34:L34"/>
    <mergeCell ref="E35:F35"/>
    <mergeCell ref="G35:L35"/>
    <mergeCell ref="A1:L1"/>
    <mergeCell ref="A19:D19"/>
    <mergeCell ref="E26:L26"/>
    <mergeCell ref="A5:D5"/>
    <mergeCell ref="A31:D31"/>
    <mergeCell ref="E31:L31"/>
    <mergeCell ref="A14:D14"/>
    <mergeCell ref="E14:L14"/>
    <mergeCell ref="A13:D13"/>
    <mergeCell ref="E13:L13"/>
    <mergeCell ref="A11:D11"/>
    <mergeCell ref="E11:L11"/>
    <mergeCell ref="E10:L10"/>
    <mergeCell ref="A10:D10"/>
    <mergeCell ref="E8:L8"/>
    <mergeCell ref="A16:D16"/>
  </mergeCells>
  <pageMargins left="0.70866141732283472" right="0.70866141732283472" top="0.74803149606299213" bottom="0.74803149606299213" header="0.31496062992125984" footer="0.31496062992125984"/>
  <pageSetup paperSize="9" scale="52" fitToHeight="3" orientation="portrait" r:id="rId1"/>
  <headerFooter>
    <oddFooter>&amp;A</oddFooter>
  </headerFooter>
  <rowBreaks count="1" manualBreakCount="1">
    <brk id="28" max="11"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C26570E-2CA1-427D-8E6C-262A1F45C6E4}">
          <x14:formula1>
            <xm:f>List3!$B$1:$B$21</xm:f>
          </x14:formula1>
          <xm:sqref>E32:L32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86D02-FE2E-406B-A861-A86109373F93}">
  <dimension ref="A1:AB20"/>
  <sheetViews>
    <sheetView view="pageBreakPreview" topLeftCell="A17" zoomScaleNormal="100" zoomScaleSheetLayoutView="100" workbookViewId="0">
      <selection activeCell="G18" sqref="G18:L20"/>
    </sheetView>
  </sheetViews>
  <sheetFormatPr defaultRowHeight="15" x14ac:dyDescent="0.25"/>
  <cols>
    <col min="5" max="5" width="30.28515625" customWidth="1"/>
    <col min="6" max="6" width="19.5703125" customWidth="1"/>
    <col min="7" max="7" width="18.7109375" customWidth="1"/>
    <col min="12" max="12" width="29.85546875" customWidth="1"/>
  </cols>
  <sheetData>
    <row r="1" spans="1:28" x14ac:dyDescent="0.25">
      <c r="A1" s="327" t="s">
        <v>79</v>
      </c>
      <c r="B1" s="327"/>
      <c r="C1" s="327"/>
      <c r="D1" s="327"/>
      <c r="E1" s="327"/>
      <c r="F1" s="327"/>
      <c r="G1" s="327"/>
      <c r="H1" s="327"/>
      <c r="I1" s="327"/>
      <c r="J1" s="327"/>
      <c r="K1" s="327"/>
      <c r="L1" s="327"/>
    </row>
    <row r="2" spans="1:28" ht="39" customHeight="1" x14ac:dyDescent="0.25">
      <c r="A2" s="295" t="s">
        <v>80</v>
      </c>
      <c r="B2" s="295"/>
      <c r="C2" s="295"/>
      <c r="D2" s="295"/>
      <c r="E2" s="346"/>
      <c r="F2" s="346"/>
      <c r="G2" s="346"/>
      <c r="H2" s="346"/>
      <c r="I2" s="346"/>
      <c r="J2" s="346"/>
      <c r="K2" s="346"/>
      <c r="L2" s="346"/>
    </row>
    <row r="3" spans="1:28" ht="59.25" customHeight="1" x14ac:dyDescent="0.25">
      <c r="A3" s="295" t="s">
        <v>81</v>
      </c>
      <c r="B3" s="295"/>
      <c r="C3" s="295"/>
      <c r="D3" s="295"/>
      <c r="E3" s="211" t="s">
        <v>82</v>
      </c>
      <c r="F3" s="212" t="s">
        <v>83</v>
      </c>
      <c r="G3" s="343" t="s">
        <v>84</v>
      </c>
      <c r="H3" s="344"/>
      <c r="I3" s="344"/>
      <c r="J3" s="344"/>
      <c r="K3" s="344"/>
      <c r="L3" s="345"/>
      <c r="M3" s="213"/>
      <c r="N3" s="204"/>
      <c r="O3" s="204"/>
    </row>
    <row r="4" spans="1:28" ht="50.1" customHeight="1" x14ac:dyDescent="0.25">
      <c r="A4" s="328" t="s">
        <v>85</v>
      </c>
      <c r="B4" s="328"/>
      <c r="C4" s="328"/>
      <c r="D4" s="328"/>
      <c r="E4" s="329" t="s">
        <v>86</v>
      </c>
      <c r="F4" s="331"/>
      <c r="G4" s="333"/>
      <c r="H4" s="334"/>
      <c r="I4" s="334"/>
      <c r="J4" s="334"/>
      <c r="K4" s="334"/>
      <c r="L4" s="335"/>
    </row>
    <row r="5" spans="1:28" ht="50.1" customHeight="1" x14ac:dyDescent="0.25">
      <c r="A5" s="328"/>
      <c r="B5" s="328"/>
      <c r="C5" s="328"/>
      <c r="D5" s="328"/>
      <c r="E5" s="348"/>
      <c r="F5" s="347"/>
      <c r="G5" s="336"/>
      <c r="H5" s="337"/>
      <c r="I5" s="337"/>
      <c r="J5" s="337"/>
      <c r="K5" s="337"/>
      <c r="L5" s="338"/>
    </row>
    <row r="6" spans="1:28" ht="50.1" customHeight="1" x14ac:dyDescent="0.25">
      <c r="A6" s="328"/>
      <c r="B6" s="328"/>
      <c r="C6" s="328"/>
      <c r="D6" s="328"/>
      <c r="E6" s="330"/>
      <c r="F6" s="332"/>
      <c r="G6" s="339"/>
      <c r="H6" s="340"/>
      <c r="I6" s="340"/>
      <c r="J6" s="340"/>
      <c r="K6" s="340"/>
      <c r="L6" s="341"/>
    </row>
    <row r="7" spans="1:28" ht="150" customHeight="1" x14ac:dyDescent="0.25">
      <c r="A7" s="328"/>
      <c r="B7" s="328"/>
      <c r="C7" s="328"/>
      <c r="D7" s="328"/>
      <c r="E7" s="211" t="s">
        <v>87</v>
      </c>
      <c r="F7" s="214"/>
      <c r="G7" s="342"/>
      <c r="H7" s="342"/>
      <c r="I7" s="342"/>
      <c r="J7" s="342"/>
      <c r="K7" s="342"/>
      <c r="L7" s="342"/>
    </row>
    <row r="8" spans="1:28" ht="99.95" customHeight="1" x14ac:dyDescent="0.25">
      <c r="A8" s="328"/>
      <c r="B8" s="328"/>
      <c r="C8" s="328"/>
      <c r="D8" s="328"/>
      <c r="E8" s="329" t="s">
        <v>88</v>
      </c>
      <c r="F8" s="331"/>
      <c r="G8" s="333"/>
      <c r="H8" s="334"/>
      <c r="I8" s="334"/>
      <c r="J8" s="334"/>
      <c r="K8" s="334"/>
      <c r="L8" s="335"/>
    </row>
    <row r="9" spans="1:28" ht="50.1" customHeight="1" x14ac:dyDescent="0.25">
      <c r="A9" s="328"/>
      <c r="B9" s="328"/>
      <c r="C9" s="328"/>
      <c r="D9" s="328"/>
      <c r="E9" s="330"/>
      <c r="F9" s="332"/>
      <c r="G9" s="339"/>
      <c r="H9" s="340"/>
      <c r="I9" s="340"/>
      <c r="J9" s="340"/>
      <c r="K9" s="340"/>
      <c r="L9" s="341"/>
    </row>
    <row r="10" spans="1:28" ht="50.1" customHeight="1" x14ac:dyDescent="0.25">
      <c r="A10" s="328"/>
      <c r="B10" s="328"/>
      <c r="C10" s="328"/>
      <c r="D10" s="328"/>
      <c r="E10" s="329" t="s">
        <v>89</v>
      </c>
      <c r="F10" s="331"/>
      <c r="G10" s="333"/>
      <c r="H10" s="334"/>
      <c r="I10" s="334"/>
      <c r="J10" s="334"/>
      <c r="K10" s="334"/>
      <c r="L10" s="335"/>
    </row>
    <row r="11" spans="1:28" ht="50.1" customHeight="1" x14ac:dyDescent="0.25">
      <c r="A11" s="328"/>
      <c r="B11" s="328"/>
      <c r="C11" s="328"/>
      <c r="D11" s="328"/>
      <c r="E11" s="349"/>
      <c r="F11" s="347"/>
      <c r="G11" s="336"/>
      <c r="H11" s="337"/>
      <c r="I11" s="337"/>
      <c r="J11" s="337"/>
      <c r="K11" s="337"/>
      <c r="L11" s="338"/>
    </row>
    <row r="12" spans="1:28" ht="50.1" customHeight="1" x14ac:dyDescent="0.25">
      <c r="A12" s="328"/>
      <c r="B12" s="328"/>
      <c r="C12" s="328"/>
      <c r="D12" s="328"/>
      <c r="E12" s="350"/>
      <c r="F12" s="332"/>
      <c r="G12" s="339"/>
      <c r="H12" s="340"/>
      <c r="I12" s="340"/>
      <c r="J12" s="340"/>
      <c r="K12" s="340"/>
      <c r="L12" s="341"/>
    </row>
    <row r="13" spans="1:28" ht="150" customHeight="1" x14ac:dyDescent="0.25">
      <c r="A13" s="328"/>
      <c r="B13" s="328"/>
      <c r="C13" s="328"/>
      <c r="D13" s="328"/>
      <c r="E13" s="211" t="s">
        <v>90</v>
      </c>
      <c r="F13" s="214"/>
      <c r="G13" s="342"/>
      <c r="H13" s="342"/>
      <c r="I13" s="342"/>
      <c r="J13" s="342"/>
      <c r="K13" s="342"/>
      <c r="L13" s="342"/>
    </row>
    <row r="14" spans="1:28" ht="150" customHeight="1" x14ac:dyDescent="0.25">
      <c r="A14" s="328"/>
      <c r="B14" s="328"/>
      <c r="C14" s="328"/>
      <c r="D14" s="328"/>
      <c r="E14" s="211" t="s">
        <v>91</v>
      </c>
      <c r="F14" s="214"/>
      <c r="G14" s="342"/>
      <c r="H14" s="342"/>
      <c r="I14" s="342"/>
      <c r="J14" s="342"/>
      <c r="K14" s="342"/>
      <c r="L14" s="342"/>
    </row>
    <row r="15" spans="1:28" ht="150" customHeight="1" x14ac:dyDescent="0.25">
      <c r="A15" s="328"/>
      <c r="B15" s="328"/>
      <c r="C15" s="328"/>
      <c r="D15" s="328"/>
      <c r="E15" s="211" t="s">
        <v>92</v>
      </c>
      <c r="F15" s="214"/>
      <c r="G15" s="342"/>
      <c r="H15" s="342"/>
      <c r="I15" s="342"/>
      <c r="J15" s="342"/>
      <c r="K15" s="342"/>
      <c r="L15" s="342"/>
    </row>
    <row r="16" spans="1:28" ht="150" customHeight="1" x14ac:dyDescent="0.25">
      <c r="A16" s="328"/>
      <c r="B16" s="328"/>
      <c r="C16" s="328"/>
      <c r="D16" s="328"/>
      <c r="E16" s="211" t="s">
        <v>93</v>
      </c>
      <c r="F16" s="214"/>
      <c r="G16" s="342"/>
      <c r="H16" s="342"/>
      <c r="I16" s="342"/>
      <c r="J16" s="342"/>
      <c r="K16" s="342"/>
      <c r="L16" s="342"/>
      <c r="P16" s="281"/>
      <c r="Q16" s="281"/>
      <c r="R16" s="281"/>
      <c r="S16" s="281"/>
      <c r="T16" s="281"/>
      <c r="U16" s="281"/>
      <c r="V16" s="281"/>
      <c r="W16" s="281"/>
      <c r="X16" s="281"/>
      <c r="Y16" s="281"/>
      <c r="Z16" s="281"/>
      <c r="AA16" s="281"/>
      <c r="AB16" s="281"/>
    </row>
    <row r="17" spans="1:28" ht="150" customHeight="1" x14ac:dyDescent="0.25">
      <c r="A17" s="328"/>
      <c r="B17" s="328"/>
      <c r="C17" s="328"/>
      <c r="D17" s="328"/>
      <c r="E17" s="211" t="s">
        <v>94</v>
      </c>
      <c r="F17" s="214"/>
      <c r="G17" s="342"/>
      <c r="H17" s="342"/>
      <c r="I17" s="342"/>
      <c r="J17" s="342"/>
      <c r="K17" s="342"/>
      <c r="L17" s="342"/>
      <c r="P17" s="281"/>
      <c r="Q17" s="326"/>
      <c r="R17" s="326"/>
      <c r="S17" s="326"/>
      <c r="T17" s="326"/>
      <c r="U17" s="326"/>
      <c r="V17" s="326"/>
      <c r="W17" s="281"/>
      <c r="X17" s="281"/>
      <c r="Y17" s="281"/>
      <c r="Z17" s="281"/>
      <c r="AA17" s="281"/>
      <c r="AB17" s="281"/>
    </row>
    <row r="18" spans="1:28" ht="31.5" customHeight="1" x14ac:dyDescent="0.25">
      <c r="A18" s="328"/>
      <c r="B18" s="328"/>
      <c r="C18" s="328"/>
      <c r="D18" s="328"/>
      <c r="E18" s="211" t="s">
        <v>95</v>
      </c>
      <c r="F18" s="254">
        <f>SUM(F4:F17)</f>
        <v>0</v>
      </c>
      <c r="G18" s="351"/>
      <c r="H18" s="352"/>
      <c r="I18" s="352"/>
      <c r="J18" s="352"/>
      <c r="K18" s="352"/>
      <c r="L18" s="353"/>
      <c r="P18" s="281"/>
      <c r="Q18" s="281"/>
      <c r="R18" s="281"/>
      <c r="S18" s="281"/>
      <c r="T18" s="281"/>
      <c r="U18" s="281"/>
      <c r="V18" s="281"/>
      <c r="W18" s="281"/>
      <c r="X18" s="281"/>
      <c r="Y18" s="281"/>
      <c r="Z18" s="281"/>
      <c r="AA18" s="281"/>
      <c r="AB18" s="281"/>
    </row>
    <row r="19" spans="1:28" ht="31.5" customHeight="1" x14ac:dyDescent="0.25">
      <c r="A19" s="328"/>
      <c r="B19" s="328"/>
      <c r="C19" s="328"/>
      <c r="D19" s="328"/>
      <c r="E19" s="216" t="s">
        <v>96</v>
      </c>
      <c r="F19" s="214"/>
      <c r="G19" s="354"/>
      <c r="H19" s="355"/>
      <c r="I19" s="355"/>
      <c r="J19" s="355"/>
      <c r="K19" s="355"/>
      <c r="L19" s="356"/>
      <c r="P19" s="281"/>
      <c r="Q19" s="281"/>
      <c r="R19" s="281"/>
      <c r="S19" s="281"/>
      <c r="T19" s="281"/>
      <c r="U19" s="281"/>
      <c r="V19" s="281"/>
      <c r="W19" s="281"/>
      <c r="X19" s="281"/>
      <c r="Y19" s="281"/>
      <c r="Z19" s="281"/>
      <c r="AA19" s="281"/>
      <c r="AB19" s="281"/>
    </row>
    <row r="20" spans="1:28" ht="38.25" x14ac:dyDescent="0.25">
      <c r="A20" s="328"/>
      <c r="B20" s="328"/>
      <c r="C20" s="328"/>
      <c r="D20" s="328"/>
      <c r="E20" s="211" t="s">
        <v>97</v>
      </c>
      <c r="F20" s="257" t="e">
        <f>F18/F19</f>
        <v>#DIV/0!</v>
      </c>
      <c r="G20" s="357"/>
      <c r="H20" s="358"/>
      <c r="I20" s="358"/>
      <c r="J20" s="358"/>
      <c r="K20" s="358"/>
      <c r="L20" s="359"/>
    </row>
  </sheetData>
  <sheetProtection algorithmName="SHA-512" hashValue="fSSczC6LQv/Fh8RZz+YBhooh4ebaxY+B9Fbwm4bhhXiYNl2l0+ZfFEdhnudlvPcJ3vgfraLCp6upYsvD15ANKw==" saltValue="q5aIculfzqpc8w7aKBlYVw==" spinCount="100000" sheet="1" objects="1" scenarios="1"/>
  <mergeCells count="22">
    <mergeCell ref="G7:L7"/>
    <mergeCell ref="G18:L20"/>
    <mergeCell ref="G15:L15"/>
    <mergeCell ref="G17:L17"/>
    <mergeCell ref="G16:L16"/>
    <mergeCell ref="G8:L9"/>
    <mergeCell ref="Q17:V17"/>
    <mergeCell ref="A1:L1"/>
    <mergeCell ref="A3:D3"/>
    <mergeCell ref="A4:D20"/>
    <mergeCell ref="E8:E9"/>
    <mergeCell ref="F8:F9"/>
    <mergeCell ref="G4:L6"/>
    <mergeCell ref="G13:L13"/>
    <mergeCell ref="G14:L14"/>
    <mergeCell ref="G3:L3"/>
    <mergeCell ref="A2:L2"/>
    <mergeCell ref="F4:F6"/>
    <mergeCell ref="E4:E6"/>
    <mergeCell ref="G10:L12"/>
    <mergeCell ref="F10:F12"/>
    <mergeCell ref="E10:E12"/>
  </mergeCells>
  <pageMargins left="0.7" right="0.7" top="0.75" bottom="0.75" header="0.3" footer="0.3"/>
  <pageSetup paperSize="9" scale="48" orientation="portrait" r:id="rId1"/>
  <ignoredErrors>
    <ignoredError sqref="F1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A1309-78EC-435A-B000-B6763651EDB8}">
  <dimension ref="A1:I12"/>
  <sheetViews>
    <sheetView view="pageBreakPreview" topLeftCell="C1" zoomScaleNormal="100" zoomScaleSheetLayoutView="100" workbookViewId="0">
      <selection activeCell="C4" sqref="C4"/>
    </sheetView>
  </sheetViews>
  <sheetFormatPr defaultRowHeight="15" x14ac:dyDescent="0.25"/>
  <cols>
    <col min="1" max="2" width="37.7109375" customWidth="1"/>
    <col min="3" max="3" width="22.5703125" customWidth="1"/>
    <col min="4" max="4" width="25.5703125" customWidth="1"/>
    <col min="5" max="6" width="16.5703125" customWidth="1"/>
    <col min="7" max="7" width="15.28515625" style="263" customWidth="1"/>
    <col min="8" max="8" width="54.85546875" customWidth="1"/>
    <col min="9" max="9" width="26.28515625" customWidth="1"/>
  </cols>
  <sheetData>
    <row r="1" spans="1:9" ht="15" customHeight="1" x14ac:dyDescent="0.25">
      <c r="A1" s="327" t="s">
        <v>79</v>
      </c>
      <c r="B1" s="327"/>
      <c r="C1" s="327"/>
      <c r="D1" s="327"/>
      <c r="E1" s="327"/>
      <c r="F1" s="327"/>
      <c r="G1" s="327"/>
      <c r="H1" s="327"/>
      <c r="I1" s="327"/>
    </row>
    <row r="2" spans="1:9" ht="47.25" customHeight="1" x14ac:dyDescent="0.25">
      <c r="A2" s="361" t="s">
        <v>98</v>
      </c>
      <c r="B2" s="361"/>
      <c r="C2" s="361"/>
      <c r="D2" s="362"/>
      <c r="E2" s="362"/>
      <c r="F2" s="362"/>
      <c r="G2" s="362"/>
      <c r="H2" s="362"/>
      <c r="I2" s="362"/>
    </row>
    <row r="3" spans="1:9" ht="117.75" customHeight="1" x14ac:dyDescent="0.25">
      <c r="A3" s="343" t="s">
        <v>99</v>
      </c>
      <c r="B3" s="363"/>
      <c r="C3" s="207" t="s">
        <v>100</v>
      </c>
      <c r="D3" s="208" t="s">
        <v>101</v>
      </c>
      <c r="E3" s="209" t="s">
        <v>102</v>
      </c>
      <c r="F3" s="209" t="s">
        <v>103</v>
      </c>
      <c r="G3" s="260" t="s">
        <v>104</v>
      </c>
      <c r="H3" s="210" t="s">
        <v>105</v>
      </c>
      <c r="I3" s="210" t="s">
        <v>106</v>
      </c>
    </row>
    <row r="4" spans="1:9" ht="150" customHeight="1" x14ac:dyDescent="0.25">
      <c r="A4" s="211" t="s">
        <v>107</v>
      </c>
      <c r="B4" s="211" t="s">
        <v>108</v>
      </c>
      <c r="C4" s="258"/>
      <c r="D4" s="211" t="s">
        <v>109</v>
      </c>
      <c r="E4" s="259"/>
      <c r="F4" s="259"/>
      <c r="G4" s="261" t="e">
        <f>((F4/E4)-1)*100</f>
        <v>#DIV/0!</v>
      </c>
      <c r="H4" s="215"/>
      <c r="I4" s="215"/>
    </row>
    <row r="5" spans="1:9" ht="150" customHeight="1" x14ac:dyDescent="0.25">
      <c r="A5" s="211" t="s">
        <v>110</v>
      </c>
      <c r="B5" s="211" t="s">
        <v>111</v>
      </c>
      <c r="C5" s="258"/>
      <c r="D5" s="211" t="s">
        <v>112</v>
      </c>
      <c r="E5" s="259"/>
      <c r="F5" s="259"/>
      <c r="G5" s="262" t="e">
        <f t="shared" ref="G5:G8" si="0">((F5/E5)-1)*100</f>
        <v>#DIV/0!</v>
      </c>
      <c r="H5" s="215"/>
      <c r="I5" s="215"/>
    </row>
    <row r="6" spans="1:9" ht="150" customHeight="1" x14ac:dyDescent="0.25">
      <c r="A6" s="329" t="s">
        <v>113</v>
      </c>
      <c r="B6" s="211" t="s">
        <v>114</v>
      </c>
      <c r="C6" s="258"/>
      <c r="D6" s="211" t="s">
        <v>115</v>
      </c>
      <c r="E6" s="259"/>
      <c r="F6" s="259"/>
      <c r="G6" s="262" t="e">
        <f t="shared" si="0"/>
        <v>#DIV/0!</v>
      </c>
      <c r="H6" s="215"/>
      <c r="I6" s="215"/>
    </row>
    <row r="7" spans="1:9" ht="150" customHeight="1" x14ac:dyDescent="0.25">
      <c r="A7" s="360"/>
      <c r="B7" s="211" t="s">
        <v>116</v>
      </c>
      <c r="C7" s="258"/>
      <c r="D7" s="211" t="s">
        <v>115</v>
      </c>
      <c r="E7" s="259"/>
      <c r="F7" s="259"/>
      <c r="G7" s="262" t="e">
        <f t="shared" si="0"/>
        <v>#DIV/0!</v>
      </c>
      <c r="H7" s="215"/>
      <c r="I7" s="215"/>
    </row>
    <row r="8" spans="1:9" ht="150" customHeight="1" x14ac:dyDescent="0.25">
      <c r="A8" s="211" t="s">
        <v>117</v>
      </c>
      <c r="B8" s="211" t="s">
        <v>117</v>
      </c>
      <c r="C8" s="258"/>
      <c r="D8" s="211" t="s">
        <v>118</v>
      </c>
      <c r="E8" s="259"/>
      <c r="F8" s="259"/>
      <c r="G8" s="262" t="e">
        <f t="shared" si="0"/>
        <v>#DIV/0!</v>
      </c>
      <c r="H8" s="215"/>
      <c r="I8" s="215"/>
    </row>
    <row r="9" spans="1:9" x14ac:dyDescent="0.25">
      <c r="A9" s="206"/>
      <c r="B9" s="206"/>
      <c r="C9" s="206"/>
    </row>
    <row r="10" spans="1:9" x14ac:dyDescent="0.25">
      <c r="A10" s="205"/>
      <c r="B10" s="205"/>
      <c r="C10" s="205"/>
    </row>
    <row r="11" spans="1:9" x14ac:dyDescent="0.25">
      <c r="A11" s="205"/>
      <c r="B11" s="205"/>
      <c r="C11" s="205"/>
    </row>
    <row r="12" spans="1:9" x14ac:dyDescent="0.25">
      <c r="A12" s="205"/>
      <c r="B12" s="205"/>
      <c r="C12" s="205"/>
    </row>
  </sheetData>
  <sheetProtection algorithmName="SHA-512" hashValue="V8ZYAshTjqfWneTPFs/d6xTtM+5XlNx0UziAVMX0lTKxMw0E5EZd7FcRbKRAB9iB/pccn9exevvLFz4MFBaXFw==" saltValue="xyAUA3PSlhQJyY04gu4UFw==" spinCount="100000" sheet="1" objects="1" scenarios="1"/>
  <mergeCells count="4">
    <mergeCell ref="A6:A7"/>
    <mergeCell ref="A2:I2"/>
    <mergeCell ref="A1:I1"/>
    <mergeCell ref="A3:B3"/>
  </mergeCells>
  <pageMargins left="0.7" right="0.7" top="0.75" bottom="0.75" header="0.3" footer="0.3"/>
  <pageSetup paperSize="9" scale="3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F314A6F-EA11-4A0E-B3E5-9250CDE48D91}">
          <x14:formula1>
            <xm:f>List1!$N$1:$N$2</xm:f>
          </x14:formula1>
          <xm:sqref>C4:C8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O30"/>
  <sheetViews>
    <sheetView view="pageBreakPreview" topLeftCell="A10" zoomScaleNormal="100" zoomScaleSheetLayoutView="100" workbookViewId="0">
      <selection activeCell="E18" sqref="E18"/>
    </sheetView>
  </sheetViews>
  <sheetFormatPr defaultRowHeight="15" x14ac:dyDescent="0.25"/>
  <cols>
    <col min="1" max="1" width="35" customWidth="1"/>
    <col min="2" max="2" width="13.7109375" customWidth="1"/>
    <col min="3" max="3" width="22.5703125" customWidth="1"/>
    <col min="4" max="4" width="11.42578125" customWidth="1"/>
    <col min="5" max="5" width="33.5703125" customWidth="1"/>
    <col min="6" max="6" width="31.7109375" customWidth="1"/>
    <col min="7" max="14" width="13.7109375" customWidth="1"/>
    <col min="15" max="15" width="0.85546875" customWidth="1"/>
  </cols>
  <sheetData>
    <row r="1" spans="1:15" ht="20.100000000000001" customHeight="1" x14ac:dyDescent="0.25">
      <c r="A1" s="364" t="s">
        <v>119</v>
      </c>
      <c r="B1" s="365"/>
      <c r="C1" s="365"/>
      <c r="D1" s="365"/>
      <c r="E1" s="365"/>
      <c r="F1" s="365"/>
      <c r="G1" s="365"/>
      <c r="H1" s="365"/>
      <c r="I1" s="365"/>
      <c r="J1" s="365"/>
      <c r="K1" s="365"/>
      <c r="L1" s="365"/>
      <c r="M1" s="365"/>
      <c r="N1" s="366"/>
    </row>
    <row r="2" spans="1:15" ht="42" customHeight="1" x14ac:dyDescent="0.25">
      <c r="A2" s="367" t="s">
        <v>120</v>
      </c>
      <c r="B2" s="368"/>
      <c r="C2" s="368"/>
      <c r="D2" s="368"/>
      <c r="E2" s="368"/>
      <c r="F2" s="368"/>
      <c r="G2" s="368"/>
      <c r="H2" s="368"/>
      <c r="I2" s="368"/>
      <c r="J2" s="368"/>
      <c r="K2" s="368"/>
      <c r="L2" s="368"/>
      <c r="M2" s="368"/>
      <c r="N2" s="369"/>
    </row>
    <row r="3" spans="1:15" ht="15.95" customHeight="1" x14ac:dyDescent="0.25">
      <c r="A3" s="95" t="s">
        <v>121</v>
      </c>
      <c r="B3" s="370"/>
      <c r="C3" s="371"/>
      <c r="D3" s="371"/>
      <c r="E3" s="371"/>
      <c r="F3" s="371"/>
      <c r="G3" s="371"/>
      <c r="H3" s="371"/>
      <c r="I3" s="371"/>
      <c r="J3" s="371"/>
      <c r="K3" s="371"/>
      <c r="L3" s="371"/>
      <c r="M3" s="371"/>
      <c r="N3" s="372"/>
    </row>
    <row r="4" spans="1:15" ht="15.95" customHeight="1" x14ac:dyDescent="0.25">
      <c r="A4" s="95" t="s">
        <v>122</v>
      </c>
      <c r="B4" s="370"/>
      <c r="C4" s="371"/>
      <c r="D4" s="371"/>
      <c r="E4" s="371"/>
      <c r="F4" s="371"/>
      <c r="G4" s="371"/>
      <c r="H4" s="371"/>
      <c r="I4" s="371"/>
      <c r="J4" s="371"/>
      <c r="K4" s="371"/>
      <c r="L4" s="371"/>
      <c r="M4" s="371"/>
      <c r="N4" s="372"/>
    </row>
    <row r="5" spans="1:15" ht="69" customHeight="1" x14ac:dyDescent="0.25">
      <c r="A5" s="96" t="s">
        <v>123</v>
      </c>
      <c r="B5" s="370"/>
      <c r="C5" s="371"/>
      <c r="D5" s="371"/>
      <c r="E5" s="371"/>
      <c r="F5" s="371"/>
      <c r="G5" s="371"/>
      <c r="H5" s="371"/>
      <c r="I5" s="371"/>
      <c r="J5" s="371"/>
      <c r="K5" s="371"/>
      <c r="L5" s="371"/>
      <c r="M5" s="371"/>
      <c r="N5" s="372"/>
    </row>
    <row r="6" spans="1:15" ht="49.5" customHeight="1" x14ac:dyDescent="0.25">
      <c r="A6" s="97" t="s">
        <v>124</v>
      </c>
      <c r="B6" s="98" t="s">
        <v>125</v>
      </c>
      <c r="C6" s="119" t="s">
        <v>126</v>
      </c>
      <c r="D6" s="99" t="s">
        <v>127</v>
      </c>
      <c r="E6" s="99" t="s">
        <v>128</v>
      </c>
      <c r="F6" s="99" t="s">
        <v>129</v>
      </c>
      <c r="G6" s="99" t="s">
        <v>130</v>
      </c>
      <c r="H6" s="99" t="s">
        <v>131</v>
      </c>
      <c r="I6" s="100">
        <f>PREDSTAVITEV!F17</f>
        <v>2024</v>
      </c>
      <c r="J6" s="100">
        <f>PREDSTAVITEV!G17</f>
        <v>2025</v>
      </c>
      <c r="K6" s="100">
        <f>PREDSTAVITEV!H17</f>
        <v>2026</v>
      </c>
      <c r="L6" s="100">
        <f>PREDSTAVITEV!I17</f>
        <v>2027</v>
      </c>
      <c r="M6" s="100">
        <f>PREDSTAVITEV!J17</f>
        <v>2028</v>
      </c>
      <c r="N6" s="101" t="str">
        <f>"Ostala leta"&amp;" "&amp;N20&amp;" "&amp;"…"&amp;" "&amp;"N"</f>
        <v>Ostala leta 2029 … N</v>
      </c>
    </row>
    <row r="7" spans="1:15" ht="15.95" customHeight="1" x14ac:dyDescent="0.25">
      <c r="A7" s="120"/>
      <c r="B7" s="22"/>
      <c r="C7" s="22"/>
      <c r="D7" s="62"/>
      <c r="E7" s="63"/>
      <c r="F7" s="64"/>
      <c r="G7" s="65"/>
      <c r="H7" s="65"/>
      <c r="I7" s="22"/>
      <c r="J7" s="22"/>
      <c r="K7" s="22"/>
      <c r="L7" s="22"/>
      <c r="M7" s="66"/>
      <c r="N7" s="49"/>
      <c r="O7" s="38" t="str">
        <f t="shared" ref="O7:O18" si="0">IF(C7=(I7+J7+K7+L7+M7+N7),"","NAPAKA, STANJE GLAVNICE SE NE UJEMA Z ODPLAČILI PO LETIH !")</f>
        <v/>
      </c>
    </row>
    <row r="8" spans="1:15" ht="15.95" customHeight="1" x14ac:dyDescent="0.25">
      <c r="A8" s="120"/>
      <c r="B8" s="22"/>
      <c r="C8" s="22"/>
      <c r="D8" s="62"/>
      <c r="E8" s="63"/>
      <c r="F8" s="64"/>
      <c r="G8" s="65"/>
      <c r="H8" s="65"/>
      <c r="I8" s="22"/>
      <c r="J8" s="22"/>
      <c r="K8" s="22"/>
      <c r="L8" s="22"/>
      <c r="M8" s="66"/>
      <c r="N8" s="48"/>
      <c r="O8" s="38" t="str">
        <f t="shared" si="0"/>
        <v/>
      </c>
    </row>
    <row r="9" spans="1:15" ht="15.95" customHeight="1" x14ac:dyDescent="0.25">
      <c r="A9" s="120"/>
      <c r="B9" s="22"/>
      <c r="C9" s="22"/>
      <c r="D9" s="62"/>
      <c r="E9" s="63"/>
      <c r="F9" s="64"/>
      <c r="G9" s="65"/>
      <c r="H9" s="65"/>
      <c r="I9" s="22"/>
      <c r="J9" s="22"/>
      <c r="K9" s="22"/>
      <c r="L9" s="22"/>
      <c r="M9" s="66"/>
      <c r="N9" s="48"/>
      <c r="O9" s="38" t="str">
        <f t="shared" si="0"/>
        <v/>
      </c>
    </row>
    <row r="10" spans="1:15" ht="15.95" customHeight="1" x14ac:dyDescent="0.25">
      <c r="A10" s="120"/>
      <c r="B10" s="22"/>
      <c r="C10" s="22"/>
      <c r="D10" s="62"/>
      <c r="E10" s="63"/>
      <c r="F10" s="64"/>
      <c r="G10" s="65"/>
      <c r="H10" s="65"/>
      <c r="I10" s="22"/>
      <c r="J10" s="22"/>
      <c r="K10" s="22"/>
      <c r="L10" s="22"/>
      <c r="M10" s="66"/>
      <c r="N10" s="48"/>
      <c r="O10" s="38" t="str">
        <f t="shared" si="0"/>
        <v/>
      </c>
    </row>
    <row r="11" spans="1:15" ht="15.95" customHeight="1" x14ac:dyDescent="0.25">
      <c r="A11" s="120"/>
      <c r="B11" s="22"/>
      <c r="C11" s="22"/>
      <c r="D11" s="62"/>
      <c r="E11" s="63"/>
      <c r="F11" s="64"/>
      <c r="G11" s="65"/>
      <c r="H11" s="65"/>
      <c r="I11" s="22"/>
      <c r="J11" s="22"/>
      <c r="K11" s="22"/>
      <c r="L11" s="22"/>
      <c r="M11" s="66"/>
      <c r="N11" s="48"/>
      <c r="O11" s="38" t="str">
        <f t="shared" si="0"/>
        <v/>
      </c>
    </row>
    <row r="12" spans="1:15" ht="15.95" customHeight="1" x14ac:dyDescent="0.25">
      <c r="A12" s="120"/>
      <c r="B12" s="22"/>
      <c r="C12" s="22"/>
      <c r="D12" s="62"/>
      <c r="E12" s="63"/>
      <c r="F12" s="64"/>
      <c r="G12" s="65"/>
      <c r="H12" s="65"/>
      <c r="I12" s="22"/>
      <c r="J12" s="22"/>
      <c r="K12" s="22"/>
      <c r="L12" s="22"/>
      <c r="M12" s="66"/>
      <c r="N12" s="48"/>
      <c r="O12" s="38" t="str">
        <f t="shared" si="0"/>
        <v/>
      </c>
    </row>
    <row r="13" spans="1:15" ht="15.95" customHeight="1" x14ac:dyDescent="0.25">
      <c r="A13" s="120"/>
      <c r="B13" s="22"/>
      <c r="C13" s="22"/>
      <c r="D13" s="62"/>
      <c r="E13" s="63"/>
      <c r="F13" s="64"/>
      <c r="G13" s="65"/>
      <c r="H13" s="65"/>
      <c r="I13" s="22"/>
      <c r="J13" s="22"/>
      <c r="K13" s="22"/>
      <c r="L13" s="22"/>
      <c r="M13" s="66"/>
      <c r="N13" s="48"/>
      <c r="O13" s="38" t="str">
        <f>IF(C13=(I13+J13+K13+L13+M13+N13),"","NAPAKA, STANJE GLAVNICE SE NE UJEMA Z ODPLAČILI PO LETIH !")</f>
        <v/>
      </c>
    </row>
    <row r="14" spans="1:15" ht="15.95" customHeight="1" x14ac:dyDescent="0.25">
      <c r="A14" s="120"/>
      <c r="B14" s="22"/>
      <c r="C14" s="22"/>
      <c r="D14" s="62"/>
      <c r="E14" s="63"/>
      <c r="F14" s="64"/>
      <c r="G14" s="65"/>
      <c r="H14" s="65"/>
      <c r="I14" s="22"/>
      <c r="J14" s="22"/>
      <c r="K14" s="22"/>
      <c r="L14" s="22"/>
      <c r="M14" s="66"/>
      <c r="N14" s="48"/>
      <c r="O14" s="38" t="str">
        <f>IF(C14=(I14+J14+K14+L14+M14+N14),"","NAPAKA, STANJE GLAVNICE SE NE UJEMA Z ODPLAČILI PO LETIH !")</f>
        <v/>
      </c>
    </row>
    <row r="15" spans="1:15" ht="15.95" customHeight="1" x14ac:dyDescent="0.25">
      <c r="A15" s="120"/>
      <c r="B15" s="22"/>
      <c r="C15" s="22"/>
      <c r="D15" s="62"/>
      <c r="E15" s="63"/>
      <c r="F15" s="64"/>
      <c r="G15" s="65"/>
      <c r="H15" s="65"/>
      <c r="I15" s="22"/>
      <c r="J15" s="22"/>
      <c r="K15" s="22"/>
      <c r="L15" s="22"/>
      <c r="M15" s="66"/>
      <c r="N15" s="48"/>
      <c r="O15" s="38" t="str">
        <f>IF(C15=(I15+J15+K15+L15+M15+N15),"","NAPAKA, STANJE GLAVNICE SE NE UJEMA Z ODPLAČILI PO LETIH !")</f>
        <v/>
      </c>
    </row>
    <row r="16" spans="1:15" ht="15.95" customHeight="1" x14ac:dyDescent="0.25">
      <c r="A16" s="120"/>
      <c r="B16" s="22"/>
      <c r="C16" s="22"/>
      <c r="D16" s="62"/>
      <c r="E16" s="63"/>
      <c r="F16" s="64"/>
      <c r="G16" s="65"/>
      <c r="H16" s="65"/>
      <c r="I16" s="22"/>
      <c r="J16" s="22"/>
      <c r="K16" s="22"/>
      <c r="L16" s="22"/>
      <c r="M16" s="66"/>
      <c r="N16" s="48"/>
      <c r="O16" s="38" t="str">
        <f t="shared" si="0"/>
        <v/>
      </c>
    </row>
    <row r="17" spans="1:15" ht="15.95" customHeight="1" x14ac:dyDescent="0.25">
      <c r="A17" s="120"/>
      <c r="B17" s="22"/>
      <c r="C17" s="22"/>
      <c r="D17" s="62"/>
      <c r="E17" s="63"/>
      <c r="F17" s="64"/>
      <c r="G17" s="65"/>
      <c r="H17" s="65"/>
      <c r="I17" s="22"/>
      <c r="J17" s="22"/>
      <c r="K17" s="22"/>
      <c r="L17" s="22"/>
      <c r="M17" s="66"/>
      <c r="N17" s="48"/>
      <c r="O17" s="38" t="str">
        <f t="shared" si="0"/>
        <v/>
      </c>
    </row>
    <row r="18" spans="1:15" ht="15.95" customHeight="1" thickBot="1" x14ac:dyDescent="0.3">
      <c r="A18" s="121"/>
      <c r="B18" s="68"/>
      <c r="C18" s="68"/>
      <c r="D18" s="74"/>
      <c r="E18" s="75"/>
      <c r="F18" s="76"/>
      <c r="G18" s="77"/>
      <c r="H18" s="77"/>
      <c r="I18" s="68"/>
      <c r="J18" s="68"/>
      <c r="K18" s="68"/>
      <c r="L18" s="68"/>
      <c r="M18" s="69"/>
      <c r="N18" s="78"/>
      <c r="O18" s="38" t="str">
        <f t="shared" si="0"/>
        <v/>
      </c>
    </row>
    <row r="19" spans="1:15" ht="15.95" customHeight="1" thickBot="1" x14ac:dyDescent="0.3">
      <c r="A19" s="104" t="s">
        <v>132</v>
      </c>
      <c r="B19" s="79">
        <f>SUM(B7:B18)</f>
        <v>0</v>
      </c>
      <c r="C19" s="79">
        <f>SUM(C7:C18)</f>
        <v>0</v>
      </c>
      <c r="D19" s="80" t="str">
        <f>IF(C19=(I19+J19+K19+L19+M19+N19),"","NAPAKA, STANJE GLAVNICE SE NE UJEMA Z ODPLAČILI PO LETIH !")</f>
        <v/>
      </c>
      <c r="E19" s="81"/>
      <c r="F19" s="81"/>
      <c r="G19" s="81"/>
      <c r="H19" s="81"/>
      <c r="I19" s="79">
        <f t="shared" ref="I19:N19" si="1">SUM(I7:I18)</f>
        <v>0</v>
      </c>
      <c r="J19" s="79">
        <f t="shared" si="1"/>
        <v>0</v>
      </c>
      <c r="K19" s="79">
        <f t="shared" si="1"/>
        <v>0</v>
      </c>
      <c r="L19" s="79">
        <f t="shared" si="1"/>
        <v>0</v>
      </c>
      <c r="M19" s="79">
        <f t="shared" si="1"/>
        <v>0</v>
      </c>
      <c r="N19" s="82">
        <f t="shared" si="1"/>
        <v>0</v>
      </c>
      <c r="O19" s="38"/>
    </row>
    <row r="20" spans="1:15" x14ac:dyDescent="0.25">
      <c r="A20" s="105"/>
      <c r="B20" s="106"/>
      <c r="C20" s="106"/>
      <c r="D20" s="106"/>
      <c r="E20" s="106"/>
      <c r="F20" s="106"/>
      <c r="G20" s="106"/>
      <c r="H20" s="106"/>
      <c r="I20" s="106"/>
      <c r="J20" s="106"/>
      <c r="K20" s="106"/>
      <c r="L20" s="106"/>
      <c r="M20" s="106"/>
      <c r="N20" s="107">
        <f>PREDSTAVITEV!E16+6</f>
        <v>2029</v>
      </c>
    </row>
    <row r="21" spans="1:15" ht="38.25" x14ac:dyDescent="0.25">
      <c r="A21" s="378" t="s">
        <v>133</v>
      </c>
      <c r="B21" s="378"/>
      <c r="C21" s="99" t="s">
        <v>134</v>
      </c>
      <c r="D21" s="99" t="s">
        <v>127</v>
      </c>
      <c r="E21" s="99" t="s">
        <v>128</v>
      </c>
      <c r="F21" s="99" t="s">
        <v>129</v>
      </c>
      <c r="G21" s="99" t="s">
        <v>130</v>
      </c>
      <c r="H21" s="99" t="s">
        <v>131</v>
      </c>
      <c r="I21" s="100">
        <f>PREDSTAVITEV!F17</f>
        <v>2024</v>
      </c>
      <c r="J21" s="100">
        <f>PREDSTAVITEV!G17</f>
        <v>2025</v>
      </c>
      <c r="K21" s="100">
        <f>PREDSTAVITEV!H17</f>
        <v>2026</v>
      </c>
      <c r="L21" s="100">
        <f>PREDSTAVITEV!I17</f>
        <v>2027</v>
      </c>
      <c r="M21" s="100">
        <f>PREDSTAVITEV!J17</f>
        <v>2028</v>
      </c>
      <c r="N21" s="101" t="str">
        <f>"Ostala leta"&amp;" "&amp;N20&amp;" "&amp;"…"&amp;" "&amp;"N"</f>
        <v>Ostala leta 2029 … N</v>
      </c>
    </row>
    <row r="22" spans="1:15" x14ac:dyDescent="0.25">
      <c r="A22" s="378"/>
      <c r="B22" s="378"/>
      <c r="C22" s="84"/>
      <c r="D22" s="186">
        <v>1</v>
      </c>
      <c r="E22" s="192"/>
      <c r="F22" s="192"/>
      <c r="G22" s="83"/>
      <c r="H22" s="83"/>
      <c r="I22" s="70"/>
      <c r="J22" s="71"/>
      <c r="K22" s="71"/>
      <c r="L22" s="71"/>
      <c r="M22" s="72"/>
      <c r="N22" s="73"/>
    </row>
    <row r="23" spans="1:15" x14ac:dyDescent="0.25">
      <c r="A23" s="108"/>
      <c r="B23" s="109"/>
      <c r="C23" s="174" t="str">
        <f>IF(C22=(I22+J22+K22+L22+M22+N22),"","NAPAKA, ZAPROŠEN ZNESEK POSOJILA SE NE UJEMA Z ODPLAČILI PO LETIH !")</f>
        <v/>
      </c>
      <c r="D23" s="109"/>
      <c r="E23" s="109"/>
      <c r="F23" s="109"/>
      <c r="G23" s="109"/>
      <c r="H23" s="109"/>
      <c r="I23" s="109"/>
      <c r="J23" s="109"/>
      <c r="K23" s="109"/>
      <c r="L23" s="109"/>
      <c r="M23" s="109"/>
      <c r="N23" s="110"/>
    </row>
    <row r="24" spans="1:15" ht="38.25" x14ac:dyDescent="0.25">
      <c r="A24" s="378" t="s">
        <v>135</v>
      </c>
      <c r="B24" s="378"/>
      <c r="C24" s="98" t="s">
        <v>136</v>
      </c>
      <c r="D24" s="99" t="s">
        <v>127</v>
      </c>
      <c r="E24" s="99" t="s">
        <v>128</v>
      </c>
      <c r="F24" s="99" t="s">
        <v>129</v>
      </c>
      <c r="G24" s="99" t="s">
        <v>130</v>
      </c>
      <c r="H24" s="99" t="s">
        <v>131</v>
      </c>
      <c r="I24" s="100">
        <f>PREDSTAVITEV!F17</f>
        <v>2024</v>
      </c>
      <c r="J24" s="100">
        <f>PREDSTAVITEV!G17</f>
        <v>2025</v>
      </c>
      <c r="K24" s="100">
        <f>PREDSTAVITEV!H17</f>
        <v>2026</v>
      </c>
      <c r="L24" s="100">
        <f>PREDSTAVITEV!I17</f>
        <v>2027</v>
      </c>
      <c r="M24" s="100">
        <f>PREDSTAVITEV!J17</f>
        <v>2028</v>
      </c>
      <c r="N24" s="101" t="str">
        <f>"Ostala leta"&amp;" "&amp;N20&amp;" "&amp;"…"&amp;" "&amp;"N"</f>
        <v>Ostala leta 2029 … N</v>
      </c>
    </row>
    <row r="25" spans="1:15" x14ac:dyDescent="0.25">
      <c r="A25" s="378"/>
      <c r="B25" s="378"/>
      <c r="C25" s="84"/>
      <c r="D25" s="185"/>
      <c r="E25" s="192"/>
      <c r="F25" s="192"/>
      <c r="G25" s="83"/>
      <c r="H25" s="83"/>
      <c r="I25" s="70"/>
      <c r="J25" s="71"/>
      <c r="K25" s="71"/>
      <c r="L25" s="71"/>
      <c r="M25" s="72"/>
      <c r="N25" s="73"/>
    </row>
    <row r="26" spans="1:15" x14ac:dyDescent="0.25">
      <c r="A26" s="184"/>
      <c r="B26" s="184"/>
      <c r="C26" s="174" t="str">
        <f>IF(C25=(I25+J25+K25+L25+M25+N25),"","NAPAKA, ZAPROŠEN ZNESEK POSOJILA SE NE UJEMA Z ODPLAČILI PO LETIH !")</f>
        <v/>
      </c>
      <c r="D26" s="109"/>
      <c r="E26" s="109"/>
      <c r="F26" s="109"/>
      <c r="G26" s="109"/>
      <c r="H26" s="109"/>
      <c r="I26" s="109"/>
      <c r="J26" s="109"/>
      <c r="K26" s="109"/>
      <c r="L26" s="109"/>
      <c r="M26" s="109"/>
      <c r="N26" s="110"/>
    </row>
    <row r="27" spans="1:15" ht="49.5" customHeight="1" x14ac:dyDescent="0.25">
      <c r="A27" s="111"/>
      <c r="B27" s="112"/>
      <c r="C27" s="112"/>
      <c r="D27" s="112"/>
      <c r="E27" s="112"/>
      <c r="F27" s="376" t="s">
        <v>137</v>
      </c>
      <c r="G27" s="377"/>
      <c r="H27" s="113" t="str">
        <f>"31.12."&amp;PREDSTAVITEV!E17</f>
        <v>31.12.2023</v>
      </c>
      <c r="I27" s="99" t="str">
        <f>"31.12."&amp;PREDSTAVITEV!F17</f>
        <v>31.12.2024</v>
      </c>
      <c r="J27" s="99" t="str">
        <f>"31.12."&amp;PREDSTAVITEV!G17</f>
        <v>31.12.2025</v>
      </c>
      <c r="K27" s="99" t="str">
        <f>"31.12."&amp;PREDSTAVITEV!H17</f>
        <v>31.12.2026</v>
      </c>
      <c r="L27" s="99" t="str">
        <f>"31.12."&amp;PREDSTAVITEV!I17</f>
        <v>31.12.2027</v>
      </c>
      <c r="M27" s="99" t="str">
        <f>"31.12."&amp;PREDSTAVITEV!J17</f>
        <v>31.12.2028</v>
      </c>
      <c r="N27" s="101" t="str">
        <f>"Ostala leta"&amp;" "&amp;N20&amp;" "&amp;"…"&amp;" "&amp;"N"</f>
        <v>Ostala leta 2029 … N</v>
      </c>
    </row>
    <row r="28" spans="1:15" ht="33" customHeight="1" x14ac:dyDescent="0.25">
      <c r="A28" s="105"/>
      <c r="B28" s="106"/>
      <c r="C28" s="106"/>
      <c r="D28" s="187"/>
      <c r="E28" s="106"/>
      <c r="F28" s="376" t="s">
        <v>138</v>
      </c>
      <c r="G28" s="377"/>
      <c r="H28" s="85">
        <v>0</v>
      </c>
      <c r="I28" s="86">
        <f>C19-I19</f>
        <v>0</v>
      </c>
      <c r="J28" s="86">
        <f>I28-J19</f>
        <v>0</v>
      </c>
      <c r="K28" s="86">
        <f>J28-K19</f>
        <v>0</v>
      </c>
      <c r="L28" s="86">
        <f>K28-L19</f>
        <v>0</v>
      </c>
      <c r="M28" s="86">
        <f>L28-M19</f>
        <v>0</v>
      </c>
      <c r="N28" s="87">
        <f>M28-N19</f>
        <v>0</v>
      </c>
      <c r="O28" s="37"/>
    </row>
    <row r="29" spans="1:15" ht="33" customHeight="1" x14ac:dyDescent="0.25">
      <c r="A29" s="105"/>
      <c r="B29" s="106"/>
      <c r="C29" s="106"/>
      <c r="D29" s="187">
        <v>0.5</v>
      </c>
      <c r="E29" s="106"/>
      <c r="F29" s="378" t="s">
        <v>139</v>
      </c>
      <c r="G29" s="378"/>
      <c r="H29" s="189">
        <v>0</v>
      </c>
      <c r="I29" s="190">
        <f>C22-I22</f>
        <v>0</v>
      </c>
      <c r="J29" s="191">
        <f>I29-J22</f>
        <v>0</v>
      </c>
      <c r="K29" s="191">
        <f>J29-K22</f>
        <v>0</v>
      </c>
      <c r="L29" s="191">
        <f>K29-L22</f>
        <v>0</v>
      </c>
      <c r="M29" s="191">
        <f>L29-M22</f>
        <v>0</v>
      </c>
      <c r="N29" s="191">
        <f>M29-N22</f>
        <v>0</v>
      </c>
      <c r="O29" s="37"/>
    </row>
    <row r="30" spans="1:15" ht="39" customHeight="1" thickBot="1" x14ac:dyDescent="0.3">
      <c r="A30" s="373"/>
      <c r="B30" s="374"/>
      <c r="C30" s="114"/>
      <c r="D30" s="188">
        <v>1</v>
      </c>
      <c r="E30" s="114"/>
      <c r="F30" s="375" t="s">
        <v>140</v>
      </c>
      <c r="G30" s="375"/>
      <c r="H30" s="115">
        <v>0</v>
      </c>
      <c r="I30" s="116">
        <f>C25-I25</f>
        <v>0</v>
      </c>
      <c r="J30" s="117">
        <f>I30-J25</f>
        <v>0</v>
      </c>
      <c r="K30" s="117">
        <f>J30-K25</f>
        <v>0</v>
      </c>
      <c r="L30" s="117">
        <f>K30-L25</f>
        <v>0</v>
      </c>
      <c r="M30" s="117">
        <f>L30-M25</f>
        <v>0</v>
      </c>
      <c r="N30" s="118">
        <f>M30-N25</f>
        <v>0</v>
      </c>
    </row>
  </sheetData>
  <sheetProtection algorithmName="SHA-512" hashValue="VKrXAC46mJp0WOd18bE0rAeqKORs2PGxdUCgp5Abae/g9xumS2Qw3MQ+OV781pevAIQ/TdYA/I4l0OVwlv4WTQ==" saltValue="dVI4kawU0Voi+k1xXuI4EA==" spinCount="100000" sheet="1" formatRows="0" selectLockedCells="1"/>
  <mergeCells count="12">
    <mergeCell ref="A30:B30"/>
    <mergeCell ref="F30:G30"/>
    <mergeCell ref="F28:G28"/>
    <mergeCell ref="F27:G27"/>
    <mergeCell ref="A21:B22"/>
    <mergeCell ref="A24:B25"/>
    <mergeCell ref="F29:G29"/>
    <mergeCell ref="A1:N1"/>
    <mergeCell ref="A2:N2"/>
    <mergeCell ref="B3:N3"/>
    <mergeCell ref="B4:N4"/>
    <mergeCell ref="B5:N5"/>
  </mergeCells>
  <dataValidations count="11">
    <dataValidation allowBlank="1" showInputMessage="1" showErrorMessage="1" prompt="Višina obveznosti na zadnji dan pred oddajo vloge." sqref="C19" xr:uid="{00000000-0002-0000-0200-000000000000}"/>
    <dataValidation allowBlank="1" showInputMessage="1" showErrorMessage="1" prompt="Vpišite datum v rdeče polje." sqref="C6" xr:uid="{00000000-0002-0000-0200-000001000000}"/>
    <dataValidation allowBlank="1" showInputMessage="1" showErrorMessage="1" prompt="Odplačila glavnice." sqref="I6:N6 I21:N21 I23:N26" xr:uid="{00000000-0002-0000-0200-000002000000}"/>
    <dataValidation allowBlank="1" showInputMessage="1" showErrorMessage="1" prompt="Stanje glavnice." sqref="I27:N28" xr:uid="{00000000-0002-0000-0200-000003000000}"/>
    <dataValidation allowBlank="1" showInputMessage="1" showErrorMessage="1" prompt="Vnesti podatek iz bilance stanja na presečni datum." sqref="H28" xr:uid="{00000000-0002-0000-0200-000004000000}"/>
    <dataValidation allowBlank="1" showInputMessage="1" showErrorMessage="1" prompt="Stanje glavnice na presečni dan pred oddajo vloge." sqref="C7:C18" xr:uid="{00000000-0002-0000-0200-000005000000}"/>
    <dataValidation allowBlank="1" showInputMessage="1" showErrorMessage="1" prompt="Odplačila glavnice obstoječih obveznosti od presečnega dne do konca leta v EUR." sqref="I7:I18" xr:uid="{00000000-0002-0000-0200-000006000000}"/>
    <dataValidation allowBlank="1" showInputMessage="1" showErrorMessage="1" prompt="Odplačila glavnice obstoječih obveznosti v EUR." sqref="J7:N18" xr:uid="{00000000-0002-0000-0200-000007000000}"/>
    <dataValidation allowBlank="1" showInputMessage="1" showErrorMessage="1" prompt="Odplačila glavnice zaprošenega posojila pri Skladu v EUR." sqref="I22:N22" xr:uid="{00000000-0002-0000-0200-000008000000}"/>
    <dataValidation allowBlank="1" showInputMessage="1" showErrorMessage="1" prompt="Primer: Kredit NLB d.d." sqref="A7:A18" xr:uid="{00000000-0002-0000-0200-000009000000}"/>
    <dataValidation type="list" allowBlank="1" showInputMessage="1" showErrorMessage="1" sqref="D22" xr:uid="{ACF97C20-2D8D-4292-A7D8-420CAF2E4EA8}">
      <formula1>$D$29:$D$30</formula1>
    </dataValidation>
  </dataValidations>
  <pageMargins left="0.7" right="0.7" top="0.75" bottom="0.75" header="0.3" footer="0.3"/>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49981"/>
    <pageSetUpPr fitToPage="1"/>
  </sheetPr>
  <dimension ref="A1:K70"/>
  <sheetViews>
    <sheetView view="pageBreakPreview" topLeftCell="D36" zoomScaleNormal="100" zoomScaleSheetLayoutView="100" zoomScalePageLayoutView="120" workbookViewId="0">
      <selection activeCell="H44" sqref="H44"/>
    </sheetView>
  </sheetViews>
  <sheetFormatPr defaultColWidth="9.140625" defaultRowHeight="12.75" x14ac:dyDescent="0.2"/>
  <cols>
    <col min="1" max="1" width="49.85546875" style="5" customWidth="1"/>
    <col min="2" max="2" width="8.7109375" style="39" customWidth="1"/>
    <col min="3" max="3" width="17" style="5" customWidth="1"/>
    <col min="4" max="4" width="8.7109375" style="5" customWidth="1"/>
    <col min="5" max="11" width="17.28515625" style="5" customWidth="1"/>
    <col min="12" max="16384" width="9.140625" style="5"/>
  </cols>
  <sheetData>
    <row r="1" spans="1:11" ht="20.100000000000001" customHeight="1" x14ac:dyDescent="0.2">
      <c r="A1" s="364" t="s">
        <v>141</v>
      </c>
      <c r="B1" s="365"/>
      <c r="C1" s="365"/>
      <c r="D1" s="365"/>
      <c r="E1" s="365"/>
      <c r="F1" s="365"/>
      <c r="G1" s="365"/>
      <c r="H1" s="365"/>
      <c r="I1" s="365"/>
      <c r="J1" s="365"/>
      <c r="K1" s="366"/>
    </row>
    <row r="2" spans="1:11" ht="42" customHeight="1" x14ac:dyDescent="0.2">
      <c r="A2" s="367" t="s">
        <v>142</v>
      </c>
      <c r="B2" s="368"/>
      <c r="C2" s="368"/>
      <c r="D2" s="368"/>
      <c r="E2" s="368"/>
      <c r="F2" s="368"/>
      <c r="G2" s="368"/>
      <c r="H2" s="368"/>
      <c r="I2" s="368"/>
      <c r="J2" s="368"/>
      <c r="K2" s="369"/>
    </row>
    <row r="3" spans="1:11" ht="74.25" customHeight="1" x14ac:dyDescent="0.2">
      <c r="A3" s="367" t="s">
        <v>143</v>
      </c>
      <c r="B3" s="368"/>
      <c r="C3" s="368"/>
      <c r="D3" s="368"/>
      <c r="E3" s="368"/>
      <c r="F3" s="368"/>
      <c r="G3" s="368"/>
      <c r="H3" s="368"/>
      <c r="I3" s="368"/>
      <c r="J3" s="368"/>
      <c r="K3" s="369"/>
    </row>
    <row r="4" spans="1:11" ht="15.95" customHeight="1" x14ac:dyDescent="0.2">
      <c r="A4" s="125" t="s">
        <v>121</v>
      </c>
      <c r="B4" s="382"/>
      <c r="C4" s="383"/>
      <c r="D4" s="383"/>
      <c r="E4" s="383"/>
      <c r="F4" s="383"/>
      <c r="G4" s="383"/>
      <c r="H4" s="383"/>
      <c r="I4" s="383"/>
      <c r="J4" s="383"/>
      <c r="K4" s="384"/>
    </row>
    <row r="5" spans="1:11" ht="15.95" customHeight="1" x14ac:dyDescent="0.2">
      <c r="A5" s="125" t="s">
        <v>122</v>
      </c>
      <c r="B5" s="385"/>
      <c r="C5" s="386"/>
      <c r="D5" s="386"/>
      <c r="E5" s="386"/>
      <c r="F5" s="386"/>
      <c r="G5" s="386"/>
      <c r="H5" s="386"/>
      <c r="I5" s="386"/>
      <c r="J5" s="386"/>
      <c r="K5" s="387"/>
    </row>
    <row r="6" spans="1:11" ht="15.95" customHeight="1" x14ac:dyDescent="0.2">
      <c r="A6" s="125" t="s">
        <v>144</v>
      </c>
      <c r="B6" s="409"/>
      <c r="C6" s="410"/>
      <c r="D6" s="34"/>
      <c r="E6" s="34"/>
      <c r="F6" s="414" t="s">
        <v>145</v>
      </c>
      <c r="G6" s="414"/>
      <c r="H6" s="414"/>
      <c r="I6" s="414"/>
      <c r="J6" s="414"/>
      <c r="K6" s="415"/>
    </row>
    <row r="7" spans="1:11" ht="15.95" customHeight="1" x14ac:dyDescent="0.2">
      <c r="A7" s="126" t="s">
        <v>146</v>
      </c>
      <c r="B7" s="127" t="s">
        <v>147</v>
      </c>
      <c r="C7" s="128" t="s">
        <v>145</v>
      </c>
      <c r="D7" s="128" t="s">
        <v>148</v>
      </c>
      <c r="E7" s="128" t="s">
        <v>149</v>
      </c>
      <c r="F7" s="128" t="str">
        <f>CONCATENATE(" do vključno ",PREDSTAVITEV!E17)</f>
        <v xml:space="preserve"> do vključno 2023</v>
      </c>
      <c r="G7" s="128">
        <f>PREDSTAVITEV!F17</f>
        <v>2024</v>
      </c>
      <c r="H7" s="128">
        <f>PREDSTAVITEV!G17</f>
        <v>2025</v>
      </c>
      <c r="I7" s="128">
        <f>PREDSTAVITEV!H17</f>
        <v>2026</v>
      </c>
      <c r="J7" s="129">
        <f>PREDSTAVITEV!I17</f>
        <v>2027</v>
      </c>
      <c r="K7" s="130">
        <f>PREDSTAVITEV!J17</f>
        <v>2028</v>
      </c>
    </row>
    <row r="8" spans="1:11" s="16" customFormat="1" ht="15.95" customHeight="1" x14ac:dyDescent="0.2">
      <c r="A8" s="131" t="s">
        <v>150</v>
      </c>
      <c r="B8" s="132" t="s">
        <v>151</v>
      </c>
      <c r="C8" s="12">
        <f>SUM(F8:K8)</f>
        <v>0</v>
      </c>
      <c r="D8" s="14" t="e">
        <f>C8/$C$24</f>
        <v>#DIV/0!</v>
      </c>
      <c r="E8" s="13">
        <f>SUM(E9:E12)</f>
        <v>0</v>
      </c>
      <c r="F8" s="12">
        <f t="shared" ref="F8:J8" si="0">SUM(F9:F12)</f>
        <v>0</v>
      </c>
      <c r="G8" s="12">
        <f t="shared" si="0"/>
        <v>0</v>
      </c>
      <c r="H8" s="12">
        <f t="shared" si="0"/>
        <v>0</v>
      </c>
      <c r="I8" s="12">
        <f t="shared" si="0"/>
        <v>0</v>
      </c>
      <c r="J8" s="12">
        <f t="shared" si="0"/>
        <v>0</v>
      </c>
      <c r="K8" s="23">
        <f>SUM(K9:K12)</f>
        <v>0</v>
      </c>
    </row>
    <row r="9" spans="1:11" ht="15.95" customHeight="1" x14ac:dyDescent="0.2">
      <c r="A9" s="133" t="s">
        <v>152</v>
      </c>
      <c r="B9" s="134" t="s">
        <v>153</v>
      </c>
      <c r="C9" s="11">
        <f t="shared" ref="C9:C21" si="1">SUM(F9:K9)</f>
        <v>0</v>
      </c>
      <c r="D9" s="10"/>
      <c r="E9" s="8"/>
      <c r="F9" s="8"/>
      <c r="G9" s="8"/>
      <c r="H9" s="8"/>
      <c r="I9" s="8"/>
      <c r="J9" s="8"/>
      <c r="K9" s="21"/>
    </row>
    <row r="10" spans="1:11" ht="15.95" customHeight="1" x14ac:dyDescent="0.2">
      <c r="A10" s="102" t="s">
        <v>154</v>
      </c>
      <c r="B10" s="134" t="s">
        <v>155</v>
      </c>
      <c r="C10" s="11">
        <f t="shared" si="1"/>
        <v>0</v>
      </c>
      <c r="D10" s="10"/>
      <c r="E10" s="8"/>
      <c r="F10" s="8"/>
      <c r="G10" s="8"/>
      <c r="H10" s="8"/>
      <c r="I10" s="8"/>
      <c r="J10" s="8"/>
      <c r="K10" s="21"/>
    </row>
    <row r="11" spans="1:11" ht="15.95" customHeight="1" x14ac:dyDescent="0.2">
      <c r="A11" s="102" t="s">
        <v>156</v>
      </c>
      <c r="B11" s="134" t="s">
        <v>157</v>
      </c>
      <c r="C11" s="11">
        <f t="shared" si="1"/>
        <v>0</v>
      </c>
      <c r="D11" s="10"/>
      <c r="E11" s="8"/>
      <c r="F11" s="8"/>
      <c r="G11" s="8"/>
      <c r="H11" s="8"/>
      <c r="I11" s="8"/>
      <c r="J11" s="8"/>
      <c r="K11" s="21"/>
    </row>
    <row r="12" spans="1:11" ht="15.95" customHeight="1" x14ac:dyDescent="0.2">
      <c r="A12" s="133" t="s">
        <v>158</v>
      </c>
      <c r="B12" s="134" t="s">
        <v>159</v>
      </c>
      <c r="C12" s="11">
        <f t="shared" si="1"/>
        <v>0</v>
      </c>
      <c r="D12" s="10"/>
      <c r="E12" s="8"/>
      <c r="F12" s="8"/>
      <c r="G12" s="8"/>
      <c r="H12" s="8"/>
      <c r="I12" s="8"/>
      <c r="J12" s="8"/>
      <c r="K12" s="21"/>
    </row>
    <row r="13" spans="1:11" s="16" customFormat="1" ht="15.95" customHeight="1" x14ac:dyDescent="0.2">
      <c r="A13" s="131" t="s">
        <v>160</v>
      </c>
      <c r="B13" s="132" t="s">
        <v>161</v>
      </c>
      <c r="C13" s="12">
        <f>SUM(F13:K13)</f>
        <v>0</v>
      </c>
      <c r="D13" s="14" t="e">
        <f>C13/$C$24</f>
        <v>#DIV/0!</v>
      </c>
      <c r="E13" s="13">
        <f t="shared" ref="E13:K13" si="2">SUM(E14:E18)</f>
        <v>0</v>
      </c>
      <c r="F13" s="13">
        <f t="shared" si="2"/>
        <v>0</v>
      </c>
      <c r="G13" s="13">
        <f t="shared" si="2"/>
        <v>0</v>
      </c>
      <c r="H13" s="12">
        <f t="shared" si="2"/>
        <v>0</v>
      </c>
      <c r="I13" s="12">
        <f t="shared" si="2"/>
        <v>0</v>
      </c>
      <c r="J13" s="12">
        <f t="shared" si="2"/>
        <v>0</v>
      </c>
      <c r="K13" s="23">
        <f t="shared" si="2"/>
        <v>0</v>
      </c>
    </row>
    <row r="14" spans="1:11" ht="15.95" customHeight="1" x14ac:dyDescent="0.2">
      <c r="A14" s="133" t="s">
        <v>162</v>
      </c>
      <c r="B14" s="135" t="s">
        <v>163</v>
      </c>
      <c r="C14" s="11">
        <f t="shared" si="1"/>
        <v>0</v>
      </c>
      <c r="D14" s="10"/>
      <c r="E14" s="122"/>
      <c r="F14" s="8"/>
      <c r="G14" s="122"/>
      <c r="H14" s="122"/>
      <c r="I14" s="122"/>
      <c r="J14" s="122"/>
      <c r="K14" s="24"/>
    </row>
    <row r="15" spans="1:11" ht="15.95" customHeight="1" x14ac:dyDescent="0.2">
      <c r="A15" s="102" t="s">
        <v>164</v>
      </c>
      <c r="B15" s="135" t="s">
        <v>165</v>
      </c>
      <c r="C15" s="11">
        <f t="shared" si="1"/>
        <v>0</v>
      </c>
      <c r="D15" s="10"/>
      <c r="E15" s="122"/>
      <c r="F15" s="8"/>
      <c r="G15" s="122"/>
      <c r="H15" s="122"/>
      <c r="I15" s="122"/>
      <c r="J15" s="122"/>
      <c r="K15" s="24"/>
    </row>
    <row r="16" spans="1:11" ht="15.95" customHeight="1" x14ac:dyDescent="0.2">
      <c r="A16" s="102" t="s">
        <v>166</v>
      </c>
      <c r="B16" s="136" t="s">
        <v>167</v>
      </c>
      <c r="C16" s="11">
        <f>SUM(F16:K16)</f>
        <v>0</v>
      </c>
      <c r="D16" s="10"/>
      <c r="E16" s="122"/>
      <c r="F16" s="8"/>
      <c r="G16" s="122"/>
      <c r="H16" s="122"/>
      <c r="I16" s="122"/>
      <c r="J16" s="122"/>
      <c r="K16" s="24"/>
    </row>
    <row r="17" spans="1:11" ht="25.5" x14ac:dyDescent="0.2">
      <c r="A17" s="133" t="s">
        <v>168</v>
      </c>
      <c r="B17" s="136" t="s">
        <v>169</v>
      </c>
      <c r="C17" s="11">
        <f t="shared" si="1"/>
        <v>0</v>
      </c>
      <c r="D17" s="10"/>
      <c r="E17" s="122"/>
      <c r="F17" s="8"/>
      <c r="G17" s="122"/>
      <c r="H17" s="122"/>
      <c r="I17" s="122"/>
      <c r="J17" s="122"/>
      <c r="K17" s="24"/>
    </row>
    <row r="18" spans="1:11" ht="15.95" customHeight="1" x14ac:dyDescent="0.2">
      <c r="A18" s="133" t="s">
        <v>170</v>
      </c>
      <c r="B18" s="137" t="s">
        <v>171</v>
      </c>
      <c r="C18" s="11">
        <f t="shared" si="1"/>
        <v>0</v>
      </c>
      <c r="D18" s="10"/>
      <c r="E18" s="122"/>
      <c r="F18" s="122"/>
      <c r="G18" s="122"/>
      <c r="H18" s="122"/>
      <c r="I18" s="122"/>
      <c r="J18" s="122"/>
      <c r="K18" s="24"/>
    </row>
    <row r="19" spans="1:11" s="16" customFormat="1" ht="15.95" customHeight="1" x14ac:dyDescent="0.2">
      <c r="A19" s="103" t="s">
        <v>172</v>
      </c>
      <c r="B19" s="128" t="s">
        <v>173</v>
      </c>
      <c r="C19" s="12">
        <f>SUM(F19:K19)</f>
        <v>0</v>
      </c>
      <c r="D19" s="14" t="e">
        <f>C19/$C$24</f>
        <v>#DIV/0!</v>
      </c>
      <c r="E19" s="13">
        <f>SUM(E20:E21)</f>
        <v>0</v>
      </c>
      <c r="F19" s="13">
        <f t="shared" ref="F19:K19" si="3">SUM(F20:F21)</f>
        <v>0</v>
      </c>
      <c r="G19" s="13">
        <f t="shared" si="3"/>
        <v>0</v>
      </c>
      <c r="H19" s="13">
        <f t="shared" si="3"/>
        <v>0</v>
      </c>
      <c r="I19" s="13">
        <f t="shared" si="3"/>
        <v>0</v>
      </c>
      <c r="J19" s="13">
        <f t="shared" si="3"/>
        <v>0</v>
      </c>
      <c r="K19" s="13">
        <f t="shared" si="3"/>
        <v>0</v>
      </c>
    </row>
    <row r="20" spans="1:11" ht="15.95" customHeight="1" x14ac:dyDescent="0.2">
      <c r="A20" s="133" t="s">
        <v>174</v>
      </c>
      <c r="B20" s="138">
        <v>128</v>
      </c>
      <c r="C20" s="11">
        <f t="shared" si="1"/>
        <v>0</v>
      </c>
      <c r="D20" s="10"/>
      <c r="E20" s="122"/>
      <c r="F20" s="122"/>
      <c r="G20" s="122"/>
      <c r="H20" s="122"/>
      <c r="I20" s="122"/>
      <c r="J20" s="122"/>
      <c r="K20" s="24"/>
    </row>
    <row r="21" spans="1:11" ht="15.95" customHeight="1" x14ac:dyDescent="0.2">
      <c r="A21" s="133" t="s">
        <v>175</v>
      </c>
      <c r="B21" s="138">
        <v>139</v>
      </c>
      <c r="C21" s="11">
        <f t="shared" si="1"/>
        <v>0</v>
      </c>
      <c r="D21" s="10"/>
      <c r="E21" s="122"/>
      <c r="F21" s="122"/>
      <c r="G21" s="122"/>
      <c r="H21" s="122"/>
      <c r="I21" s="122"/>
      <c r="J21" s="122"/>
      <c r="K21" s="24"/>
    </row>
    <row r="22" spans="1:11" s="16" customFormat="1" ht="15.95" customHeight="1" x14ac:dyDescent="0.2">
      <c r="A22" s="139" t="s">
        <v>176</v>
      </c>
      <c r="B22" s="140"/>
      <c r="C22" s="12">
        <f>SUM(F22:K22)</f>
        <v>0</v>
      </c>
      <c r="D22" s="14" t="e">
        <f>C22/$C$24</f>
        <v>#DIV/0!</v>
      </c>
      <c r="E22" s="122"/>
      <c r="F22" s="122"/>
      <c r="G22" s="122"/>
      <c r="H22" s="122"/>
      <c r="I22" s="122"/>
      <c r="J22" s="122"/>
      <c r="K22" s="24"/>
    </row>
    <row r="23" spans="1:11" s="16" customFormat="1" ht="15.95" customHeight="1" thickBot="1" x14ac:dyDescent="0.25">
      <c r="A23" s="139" t="s">
        <v>177</v>
      </c>
      <c r="B23" s="140"/>
      <c r="C23" s="17">
        <f>C8+C13</f>
        <v>0</v>
      </c>
      <c r="D23" s="19" t="e">
        <f>C23/$C$24</f>
        <v>#DIV/0!</v>
      </c>
      <c r="E23" s="18">
        <f t="shared" ref="E23:K23" si="4">E8+E13</f>
        <v>0</v>
      </c>
      <c r="F23" s="18">
        <f t="shared" si="4"/>
        <v>0</v>
      </c>
      <c r="G23" s="18">
        <f t="shared" si="4"/>
        <v>0</v>
      </c>
      <c r="H23" s="17">
        <f t="shared" si="4"/>
        <v>0</v>
      </c>
      <c r="I23" s="17">
        <f t="shared" si="4"/>
        <v>0</v>
      </c>
      <c r="J23" s="17">
        <f t="shared" si="4"/>
        <v>0</v>
      </c>
      <c r="K23" s="25">
        <f t="shared" si="4"/>
        <v>0</v>
      </c>
    </row>
    <row r="24" spans="1:11" s="16" customFormat="1" ht="15.95" customHeight="1" thickBot="1" x14ac:dyDescent="0.25">
      <c r="A24" s="141" t="s">
        <v>178</v>
      </c>
      <c r="B24" s="142"/>
      <c r="C24" s="6">
        <f t="shared" ref="C24:H24" si="5">C8+C13+C19+C22</f>
        <v>0</v>
      </c>
      <c r="D24" s="7" t="e">
        <f t="shared" si="5"/>
        <v>#DIV/0!</v>
      </c>
      <c r="E24" s="40">
        <f t="shared" si="5"/>
        <v>0</v>
      </c>
      <c r="F24" s="40">
        <f t="shared" si="5"/>
        <v>0</v>
      </c>
      <c r="G24" s="40">
        <f t="shared" si="5"/>
        <v>0</v>
      </c>
      <c r="H24" s="40">
        <f t="shared" si="5"/>
        <v>0</v>
      </c>
      <c r="I24" s="40">
        <f t="shared" ref="I24:K24" si="6">I8+I13+I19+I22</f>
        <v>0</v>
      </c>
      <c r="J24" s="40">
        <f t="shared" si="6"/>
        <v>0</v>
      </c>
      <c r="K24" s="40">
        <f t="shared" si="6"/>
        <v>0</v>
      </c>
    </row>
    <row r="25" spans="1:11" s="16" customFormat="1" ht="15.95" customHeight="1" x14ac:dyDescent="0.2">
      <c r="A25" s="181"/>
      <c r="B25" s="179"/>
      <c r="C25" s="176"/>
      <c r="D25" s="179"/>
      <c r="E25" s="404" t="str">
        <f>IF(E24&gt;C24,"NAPAKA, ZNESEK BREZ DDV JE VEČJI OD ZNESKA Z DDV, POTREBNO USKLADITI PODATKE","")</f>
        <v/>
      </c>
      <c r="F25" s="404"/>
      <c r="G25" s="404"/>
      <c r="H25" s="404"/>
      <c r="I25" s="404"/>
      <c r="J25" s="404"/>
      <c r="K25" s="404"/>
    </row>
    <row r="26" spans="1:11" s="16" customFormat="1" ht="15.95" customHeight="1" x14ac:dyDescent="0.2">
      <c r="A26" s="179"/>
      <c r="B26" s="179"/>
      <c r="C26" s="128" t="s">
        <v>179</v>
      </c>
      <c r="D26" s="179"/>
      <c r="E26" s="180"/>
      <c r="F26" s="180"/>
      <c r="G26" s="180"/>
      <c r="H26" s="180"/>
      <c r="I26" s="180"/>
      <c r="J26" s="180"/>
      <c r="K26" s="180"/>
    </row>
    <row r="27" spans="1:11" s="16" customFormat="1" ht="81.75" customHeight="1" x14ac:dyDescent="0.2">
      <c r="A27" s="416" t="s">
        <v>180</v>
      </c>
      <c r="B27" s="416"/>
      <c r="C27" s="183">
        <f>C24-E24</f>
        <v>0</v>
      </c>
      <c r="D27" s="417"/>
      <c r="E27" s="417"/>
      <c r="F27" s="417"/>
      <c r="G27" s="417"/>
      <c r="H27" s="417"/>
      <c r="I27" s="417"/>
      <c r="J27" s="417"/>
      <c r="K27" s="417"/>
    </row>
    <row r="28" spans="1:11" s="16" customFormat="1" ht="15.95" customHeight="1" x14ac:dyDescent="0.2">
      <c r="A28" s="175"/>
      <c r="B28" s="176"/>
      <c r="C28" s="176"/>
      <c r="D28" s="176"/>
      <c r="E28" s="177"/>
      <c r="F28" s="177"/>
      <c r="G28" s="177"/>
      <c r="H28" s="177"/>
      <c r="I28" s="177"/>
      <c r="J28" s="177"/>
      <c r="K28" s="178"/>
    </row>
    <row r="29" spans="1:11" ht="20.100000000000001" customHeight="1" x14ac:dyDescent="0.2">
      <c r="A29" s="388" t="s">
        <v>181</v>
      </c>
      <c r="B29" s="389"/>
      <c r="C29" s="389"/>
      <c r="D29" s="389"/>
      <c r="E29" s="389"/>
      <c r="F29" s="389"/>
      <c r="G29" s="389"/>
      <c r="H29" s="389"/>
      <c r="I29" s="389"/>
      <c r="J29" s="389"/>
      <c r="K29" s="390"/>
    </row>
    <row r="30" spans="1:11" ht="64.5" customHeight="1" x14ac:dyDescent="0.2">
      <c r="A30" s="411" t="s">
        <v>182</v>
      </c>
      <c r="B30" s="412"/>
      <c r="C30" s="412"/>
      <c r="D30" s="412"/>
      <c r="E30" s="412"/>
      <c r="F30" s="412"/>
      <c r="G30" s="412"/>
      <c r="H30" s="412"/>
      <c r="I30" s="412"/>
      <c r="J30" s="412"/>
      <c r="K30" s="413"/>
    </row>
    <row r="31" spans="1:11" ht="15.95" customHeight="1" x14ac:dyDescent="0.2">
      <c r="A31" s="407" t="s">
        <v>121</v>
      </c>
      <c r="B31" s="408"/>
      <c r="C31" s="382"/>
      <c r="D31" s="383"/>
      <c r="E31" s="383"/>
      <c r="F31" s="383"/>
      <c r="G31" s="383"/>
      <c r="H31" s="383"/>
      <c r="I31" s="383"/>
      <c r="J31" s="383"/>
      <c r="K31" s="383"/>
    </row>
    <row r="32" spans="1:11" ht="15.95" customHeight="1" x14ac:dyDescent="0.2">
      <c r="A32" s="407" t="s">
        <v>122</v>
      </c>
      <c r="B32" s="408"/>
      <c r="C32" s="382"/>
      <c r="D32" s="383"/>
      <c r="E32" s="383"/>
      <c r="F32" s="383"/>
      <c r="G32" s="383"/>
      <c r="H32" s="383"/>
      <c r="I32" s="383"/>
      <c r="J32" s="383"/>
      <c r="K32" s="383"/>
    </row>
    <row r="33" spans="1:11" ht="15.95" customHeight="1" x14ac:dyDescent="0.2">
      <c r="A33" s="405" t="s">
        <v>183</v>
      </c>
      <c r="B33" s="406"/>
      <c r="C33" s="128" t="s">
        <v>145</v>
      </c>
      <c r="D33" s="128" t="s">
        <v>148</v>
      </c>
      <c r="E33" s="128" t="s">
        <v>149</v>
      </c>
      <c r="F33" s="128" t="str">
        <f>CONCATENATE(" do vključno ",PREDSTAVITEV!E17)</f>
        <v xml:space="preserve"> do vključno 2023</v>
      </c>
      <c r="G33" s="128">
        <f>PREDSTAVITEV!F17</f>
        <v>2024</v>
      </c>
      <c r="H33" s="128">
        <f>PREDSTAVITEV!G17</f>
        <v>2025</v>
      </c>
      <c r="I33" s="128">
        <f>PREDSTAVITEV!H17</f>
        <v>2026</v>
      </c>
      <c r="J33" s="129">
        <f>PREDSTAVITEV!I17</f>
        <v>2027</v>
      </c>
      <c r="K33" s="130">
        <f>PREDSTAVITEV!J17</f>
        <v>2028</v>
      </c>
    </row>
    <row r="34" spans="1:11" ht="15.95" customHeight="1" x14ac:dyDescent="0.2">
      <c r="A34" s="131" t="s">
        <v>184</v>
      </c>
      <c r="B34" s="143"/>
      <c r="C34" s="12">
        <f>SUM(F34:K34)</f>
        <v>0</v>
      </c>
      <c r="D34" s="14" t="e">
        <f>C34/$C$45</f>
        <v>#DIV/0!</v>
      </c>
      <c r="E34" s="13">
        <f>SUM(E35:E36)</f>
        <v>0</v>
      </c>
      <c r="F34" s="13">
        <f t="shared" ref="F34:I34" si="7">SUM(F35:F36)</f>
        <v>0</v>
      </c>
      <c r="G34" s="13">
        <f t="shared" si="7"/>
        <v>0</v>
      </c>
      <c r="H34" s="12">
        <f t="shared" si="7"/>
        <v>0</v>
      </c>
      <c r="I34" s="12">
        <f t="shared" si="7"/>
        <v>0</v>
      </c>
      <c r="J34" s="28">
        <f>SUM(J35:J36)</f>
        <v>0</v>
      </c>
      <c r="K34" s="23">
        <f>SUM(K35:K36)</f>
        <v>0</v>
      </c>
    </row>
    <row r="35" spans="1:11" ht="15.95" customHeight="1" x14ac:dyDescent="0.2">
      <c r="A35" s="391" t="s">
        <v>185</v>
      </c>
      <c r="B35" s="392"/>
      <c r="C35" s="12">
        <f t="shared" ref="C35:C42" si="8">SUM(F35:K35)</f>
        <v>0</v>
      </c>
      <c r="D35" s="10"/>
      <c r="E35" s="9"/>
      <c r="F35" s="9"/>
      <c r="G35" s="9"/>
      <c r="H35" s="9"/>
      <c r="I35" s="9"/>
      <c r="J35" s="9"/>
      <c r="K35" s="123"/>
    </row>
    <row r="36" spans="1:11" ht="15.95" customHeight="1" x14ac:dyDescent="0.2">
      <c r="A36" s="391" t="s">
        <v>186</v>
      </c>
      <c r="B36" s="392"/>
      <c r="C36" s="12">
        <f t="shared" si="8"/>
        <v>0</v>
      </c>
      <c r="D36" s="10"/>
      <c r="E36" s="9"/>
      <c r="F36" s="9"/>
      <c r="G36" s="9"/>
      <c r="H36" s="9"/>
      <c r="I36" s="9"/>
      <c r="J36" s="9"/>
      <c r="K36" s="123"/>
    </row>
    <row r="37" spans="1:11" s="16" customFormat="1" ht="15.95" customHeight="1" x14ac:dyDescent="0.2">
      <c r="A37" s="131" t="s">
        <v>187</v>
      </c>
      <c r="B37" s="143"/>
      <c r="C37" s="12">
        <f>SUM(F37:K37)</f>
        <v>0</v>
      </c>
      <c r="D37" s="14" t="e">
        <f>C37/$C$45</f>
        <v>#DIV/0!</v>
      </c>
      <c r="E37" s="13">
        <f>SUM(E38:E42)</f>
        <v>0</v>
      </c>
      <c r="F37" s="13">
        <f t="shared" ref="F37:K37" si="9">SUM(F38:F42)</f>
        <v>0</v>
      </c>
      <c r="G37" s="13">
        <f t="shared" si="9"/>
        <v>0</v>
      </c>
      <c r="H37" s="13">
        <f t="shared" si="9"/>
        <v>0</v>
      </c>
      <c r="I37" s="13">
        <f>SUM(I38:I42)</f>
        <v>0</v>
      </c>
      <c r="J37" s="13">
        <f t="shared" si="9"/>
        <v>0</v>
      </c>
      <c r="K37" s="45">
        <f t="shared" si="9"/>
        <v>0</v>
      </c>
    </row>
    <row r="38" spans="1:11" ht="15.95" customHeight="1" x14ac:dyDescent="0.2">
      <c r="A38" s="144" t="s">
        <v>188</v>
      </c>
      <c r="B38" s="145"/>
      <c r="C38" s="12">
        <f t="shared" si="8"/>
        <v>0</v>
      </c>
      <c r="D38" s="10"/>
      <c r="E38" s="9"/>
      <c r="F38" s="9"/>
      <c r="G38" s="9"/>
      <c r="H38" s="9"/>
      <c r="I38" s="9"/>
      <c r="J38" s="9"/>
      <c r="K38" s="123"/>
    </row>
    <row r="39" spans="1:11" ht="25.5" x14ac:dyDescent="0.2">
      <c r="A39" s="144" t="s">
        <v>189</v>
      </c>
      <c r="B39" s="145"/>
      <c r="C39" s="12">
        <f t="shared" si="8"/>
        <v>0</v>
      </c>
      <c r="D39" s="10"/>
      <c r="E39" s="9"/>
      <c r="F39" s="9"/>
      <c r="G39" s="9"/>
      <c r="H39" s="9"/>
      <c r="I39" s="9"/>
      <c r="J39" s="9"/>
      <c r="K39" s="123"/>
    </row>
    <row r="40" spans="1:11" ht="15.95" customHeight="1" x14ac:dyDescent="0.2">
      <c r="A40" s="144" t="s">
        <v>190</v>
      </c>
      <c r="B40" s="145"/>
      <c r="C40" s="12">
        <f t="shared" si="8"/>
        <v>0</v>
      </c>
      <c r="D40" s="10"/>
      <c r="E40" s="9"/>
      <c r="F40" s="9"/>
      <c r="G40" s="9"/>
      <c r="H40" s="9"/>
      <c r="I40" s="9"/>
      <c r="J40" s="9"/>
      <c r="K40" s="123"/>
    </row>
    <row r="41" spans="1:11" ht="15.95" customHeight="1" x14ac:dyDescent="0.2">
      <c r="A41" s="144" t="s">
        <v>191</v>
      </c>
      <c r="B41" s="145"/>
      <c r="C41" s="12">
        <f t="shared" si="8"/>
        <v>0</v>
      </c>
      <c r="D41" s="10"/>
      <c r="E41" s="9"/>
      <c r="F41" s="9"/>
      <c r="G41" s="9"/>
      <c r="H41" s="9"/>
      <c r="I41" s="9"/>
      <c r="J41" s="9"/>
      <c r="K41" s="123"/>
    </row>
    <row r="42" spans="1:11" ht="15.95" customHeight="1" x14ac:dyDescent="0.2">
      <c r="A42" s="144" t="s">
        <v>192</v>
      </c>
      <c r="B42" s="145"/>
      <c r="C42" s="12">
        <f t="shared" si="8"/>
        <v>0</v>
      </c>
      <c r="D42" s="10"/>
      <c r="E42" s="9"/>
      <c r="F42" s="9"/>
      <c r="G42" s="9"/>
      <c r="H42" s="9"/>
      <c r="I42" s="9"/>
      <c r="J42" s="9"/>
      <c r="K42" s="123"/>
    </row>
    <row r="43" spans="1:11" ht="15.95" customHeight="1" x14ac:dyDescent="0.2">
      <c r="A43" s="131" t="s">
        <v>193</v>
      </c>
      <c r="B43" s="146"/>
      <c r="C43" s="12">
        <f>SUM(F43:K43)</f>
        <v>0</v>
      </c>
      <c r="D43" s="14" t="e">
        <f>C43/$C$45</f>
        <v>#DIV/0!</v>
      </c>
      <c r="E43" s="46">
        <f>SUM(E44)</f>
        <v>0</v>
      </c>
      <c r="F43" s="46">
        <f t="shared" ref="F43:J43" si="10">SUM(F44)</f>
        <v>0</v>
      </c>
      <c r="G43" s="46">
        <f t="shared" si="10"/>
        <v>0</v>
      </c>
      <c r="H43" s="46">
        <f t="shared" si="10"/>
        <v>0</v>
      </c>
      <c r="I43" s="46">
        <f>SUM(I44)</f>
        <v>0</v>
      </c>
      <c r="J43" s="46">
        <f t="shared" si="10"/>
        <v>0</v>
      </c>
      <c r="K43" s="124">
        <f>SUM(K44)</f>
        <v>0</v>
      </c>
    </row>
    <row r="44" spans="1:11" ht="15.95" customHeight="1" thickBot="1" x14ac:dyDescent="0.25">
      <c r="A44" s="144" t="s">
        <v>194</v>
      </c>
      <c r="B44" s="145"/>
      <c r="C44" s="12">
        <f t="shared" ref="C44" si="11">SUM(F44:K44)</f>
        <v>0</v>
      </c>
      <c r="D44" s="10"/>
      <c r="E44" s="9"/>
      <c r="F44" s="9"/>
      <c r="G44" s="15"/>
      <c r="H44" s="122"/>
      <c r="I44" s="122"/>
      <c r="J44" s="29"/>
      <c r="K44" s="24"/>
    </row>
    <row r="45" spans="1:11" ht="15.95" customHeight="1" thickBot="1" x14ac:dyDescent="0.25">
      <c r="A45" s="141" t="s">
        <v>195</v>
      </c>
      <c r="B45" s="142"/>
      <c r="C45" s="6">
        <f>C34+C37+C43</f>
        <v>0</v>
      </c>
      <c r="D45" s="7" t="e">
        <f>D34+D37</f>
        <v>#DIV/0!</v>
      </c>
      <c r="E45" s="6">
        <f>E34+E37+E43</f>
        <v>0</v>
      </c>
      <c r="F45" s="6">
        <f t="shared" ref="F45:J45" si="12">F34+F37+F43</f>
        <v>0</v>
      </c>
      <c r="G45" s="6">
        <f t="shared" si="12"/>
        <v>0</v>
      </c>
      <c r="H45" s="6">
        <f t="shared" si="12"/>
        <v>0</v>
      </c>
      <c r="I45" s="6">
        <f t="shared" si="12"/>
        <v>0</v>
      </c>
      <c r="J45" s="6">
        <f t="shared" si="12"/>
        <v>0</v>
      </c>
      <c r="K45" s="26">
        <f>K34+K37+K43</f>
        <v>0</v>
      </c>
    </row>
    <row r="46" spans="1:11" ht="15.75" customHeight="1" x14ac:dyDescent="0.2">
      <c r="A46" s="147"/>
      <c r="B46" s="148"/>
      <c r="C46" s="149">
        <f>C45-C24</f>
        <v>0</v>
      </c>
      <c r="D46" s="150"/>
      <c r="E46" s="149">
        <f t="shared" ref="E46:K46" si="13">E45-E24</f>
        <v>0</v>
      </c>
      <c r="F46" s="149">
        <f t="shared" si="13"/>
        <v>0</v>
      </c>
      <c r="G46" s="149">
        <f t="shared" si="13"/>
        <v>0</v>
      </c>
      <c r="H46" s="149">
        <f t="shared" si="13"/>
        <v>0</v>
      </c>
      <c r="I46" s="149">
        <f t="shared" si="13"/>
        <v>0</v>
      </c>
      <c r="J46" s="149">
        <f t="shared" si="13"/>
        <v>0</v>
      </c>
      <c r="K46" s="151">
        <f t="shared" si="13"/>
        <v>0</v>
      </c>
    </row>
    <row r="47" spans="1:11" ht="38.25" customHeight="1" x14ac:dyDescent="0.2">
      <c r="A47" s="147"/>
      <c r="B47" s="148"/>
      <c r="C47" s="152" t="str">
        <f>IF(C24&gt;C45,"STROŠKI NISO USKLAJENI Z VIRI FINANCIRANJA","")</f>
        <v/>
      </c>
      <c r="D47" s="150"/>
      <c r="E47" s="152" t="str">
        <f>IF(E24&gt;E45,"STROŠKI NISO USKLAJENI Z VIRI FINANCIRANJA","")</f>
        <v/>
      </c>
      <c r="F47" s="152" t="str">
        <f>IF(F24&gt;F45,"STROŠKI NISO USKLAJENI Z VIRI FINANCIRANJA","")</f>
        <v/>
      </c>
      <c r="G47" s="152" t="str">
        <f>IF(G24&gt;G45,"STROŠKI NISO USKLAJENI Z VIRI FINANCIRANJA","")</f>
        <v/>
      </c>
      <c r="H47" s="152" t="str">
        <f>IF(H24&gt;H45,"STROŠKI  NISO USKLAJENI Z VIRI FINANCIRANJA","")</f>
        <v/>
      </c>
      <c r="I47" s="152" t="str">
        <f>IF(I24&gt;I45,"STROŠKI NISO USKLAJENI Z VIRI FINANCIRANJA","")</f>
        <v/>
      </c>
      <c r="J47" s="152" t="str">
        <f>IF(J24&gt;J45,"STROŠKI NISO USKLAJENI Z VIRI FINANCIRANJA","")</f>
        <v/>
      </c>
      <c r="K47" s="153" t="str">
        <f>IF(K24&gt;K45,"STROŠKI NISO USKLAJENI Z VIRI FINANCIRANJA","")</f>
        <v/>
      </c>
    </row>
    <row r="48" spans="1:11" ht="84" customHeight="1" x14ac:dyDescent="0.2">
      <c r="A48" s="393" t="s">
        <v>196</v>
      </c>
      <c r="B48" s="394"/>
      <c r="C48" s="382"/>
      <c r="D48" s="383"/>
      <c r="E48" s="383"/>
      <c r="F48" s="383"/>
      <c r="G48" s="383"/>
      <c r="H48" s="383"/>
      <c r="I48" s="383"/>
      <c r="J48" s="383"/>
      <c r="K48" s="383"/>
    </row>
    <row r="49" spans="1:11" ht="15.95" customHeight="1" x14ac:dyDescent="0.2">
      <c r="A49" s="154"/>
      <c r="B49" s="155"/>
      <c r="C49" s="35"/>
      <c r="D49" s="35"/>
      <c r="E49" s="35"/>
      <c r="F49" s="35"/>
      <c r="G49" s="35"/>
      <c r="H49" s="35"/>
      <c r="I49" s="35"/>
      <c r="J49" s="35"/>
      <c r="K49" s="36"/>
    </row>
    <row r="50" spans="1:11" ht="20.100000000000001" hidden="1" customHeight="1" x14ac:dyDescent="0.2">
      <c r="A50" s="388" t="s">
        <v>197</v>
      </c>
      <c r="B50" s="389"/>
      <c r="C50" s="389"/>
      <c r="D50" s="389"/>
      <c r="E50" s="389"/>
      <c r="F50" s="389"/>
      <c r="G50" s="389"/>
      <c r="H50" s="389"/>
      <c r="I50" s="389"/>
      <c r="J50" s="389"/>
      <c r="K50" s="390"/>
    </row>
    <row r="51" spans="1:11" ht="42" hidden="1" customHeight="1" x14ac:dyDescent="0.2">
      <c r="A51" s="401" t="s">
        <v>198</v>
      </c>
      <c r="B51" s="402"/>
      <c r="C51" s="402"/>
      <c r="D51" s="402"/>
      <c r="E51" s="402"/>
      <c r="F51" s="402"/>
      <c r="G51" s="402"/>
      <c r="H51" s="402"/>
      <c r="I51" s="402"/>
      <c r="J51" s="402"/>
      <c r="K51" s="403"/>
    </row>
    <row r="52" spans="1:11" ht="15.95" hidden="1" customHeight="1" x14ac:dyDescent="0.2">
      <c r="A52" s="126" t="s">
        <v>146</v>
      </c>
      <c r="B52" s="127" t="s">
        <v>147</v>
      </c>
      <c r="C52" s="182" t="s">
        <v>149</v>
      </c>
      <c r="D52" s="156" t="s">
        <v>148</v>
      </c>
      <c r="E52" s="156" t="s">
        <v>199</v>
      </c>
      <c r="F52" s="395"/>
      <c r="G52" s="396"/>
      <c r="H52" s="396"/>
      <c r="I52" s="396"/>
      <c r="J52" s="396"/>
      <c r="K52" s="397"/>
    </row>
    <row r="53" spans="1:11" ht="15.95" hidden="1" customHeight="1" x14ac:dyDescent="0.2">
      <c r="A53" s="131" t="s">
        <v>150</v>
      </c>
      <c r="B53" s="132" t="s">
        <v>151</v>
      </c>
      <c r="C53" s="157">
        <f t="shared" ref="C53:C63" si="14">E8</f>
        <v>0</v>
      </c>
      <c r="D53" s="41" t="e">
        <f>E53/C53</f>
        <v>#DIV/0!</v>
      </c>
      <c r="E53" s="12">
        <f>SUM(E54:E57)</f>
        <v>0</v>
      </c>
      <c r="F53" s="379" t="str">
        <f t="shared" ref="F53:F68" si="15">IF(E53&gt;C53,"NAPAKA, USKLADITE PODATKE S PRVO TABELO - NAČRT PORABE SREDSTEV","")</f>
        <v/>
      </c>
      <c r="G53" s="380"/>
      <c r="H53" s="380"/>
      <c r="I53" s="380"/>
      <c r="J53" s="380"/>
      <c r="K53" s="381"/>
    </row>
    <row r="54" spans="1:11" ht="15.95" hidden="1" customHeight="1" x14ac:dyDescent="0.2">
      <c r="A54" s="133" t="s">
        <v>152</v>
      </c>
      <c r="B54" s="134" t="s">
        <v>153</v>
      </c>
      <c r="C54" s="158">
        <f t="shared" si="14"/>
        <v>0</v>
      </c>
      <c r="D54" s="42" t="e">
        <f t="shared" ref="D54:D65" si="16">E54/C54</f>
        <v>#DIV/0!</v>
      </c>
      <c r="E54" s="9"/>
      <c r="F54" s="398" t="str">
        <f t="shared" si="15"/>
        <v/>
      </c>
      <c r="G54" s="399"/>
      <c r="H54" s="399"/>
      <c r="I54" s="399"/>
      <c r="J54" s="399"/>
      <c r="K54" s="400"/>
    </row>
    <row r="55" spans="1:11" ht="15.95" hidden="1" customHeight="1" x14ac:dyDescent="0.2">
      <c r="A55" s="102" t="s">
        <v>154</v>
      </c>
      <c r="B55" s="134" t="s">
        <v>155</v>
      </c>
      <c r="C55" s="158">
        <f t="shared" si="14"/>
        <v>0</v>
      </c>
      <c r="D55" s="42" t="e">
        <f t="shared" si="16"/>
        <v>#DIV/0!</v>
      </c>
      <c r="E55" s="9"/>
      <c r="F55" s="379" t="str">
        <f t="shared" si="15"/>
        <v/>
      </c>
      <c r="G55" s="380"/>
      <c r="H55" s="380"/>
      <c r="I55" s="380"/>
      <c r="J55" s="380"/>
      <c r="K55" s="381"/>
    </row>
    <row r="56" spans="1:11" ht="15.95" hidden="1" customHeight="1" x14ac:dyDescent="0.2">
      <c r="A56" s="102" t="s">
        <v>156</v>
      </c>
      <c r="B56" s="134" t="s">
        <v>157</v>
      </c>
      <c r="C56" s="158">
        <f t="shared" si="14"/>
        <v>0</v>
      </c>
      <c r="D56" s="42" t="e">
        <f t="shared" si="16"/>
        <v>#DIV/0!</v>
      </c>
      <c r="E56" s="9"/>
      <c r="F56" s="379" t="str">
        <f t="shared" si="15"/>
        <v/>
      </c>
      <c r="G56" s="380"/>
      <c r="H56" s="380"/>
      <c r="I56" s="380"/>
      <c r="J56" s="380"/>
      <c r="K56" s="381"/>
    </row>
    <row r="57" spans="1:11" ht="15.95" hidden="1" customHeight="1" x14ac:dyDescent="0.2">
      <c r="A57" s="133" t="s">
        <v>158</v>
      </c>
      <c r="B57" s="134" t="s">
        <v>159</v>
      </c>
      <c r="C57" s="158">
        <f t="shared" si="14"/>
        <v>0</v>
      </c>
      <c r="D57" s="42" t="e">
        <f t="shared" si="16"/>
        <v>#DIV/0!</v>
      </c>
      <c r="E57" s="9"/>
      <c r="F57" s="379" t="str">
        <f t="shared" si="15"/>
        <v/>
      </c>
      <c r="G57" s="380"/>
      <c r="H57" s="380"/>
      <c r="I57" s="380"/>
      <c r="J57" s="380"/>
      <c r="K57" s="381"/>
    </row>
    <row r="58" spans="1:11" ht="15.95" hidden="1" customHeight="1" x14ac:dyDescent="0.2">
      <c r="A58" s="131" t="s">
        <v>200</v>
      </c>
      <c r="B58" s="132" t="s">
        <v>161</v>
      </c>
      <c r="C58" s="157">
        <f t="shared" si="14"/>
        <v>0</v>
      </c>
      <c r="D58" s="41" t="e">
        <f t="shared" si="16"/>
        <v>#DIV/0!</v>
      </c>
      <c r="E58" s="157">
        <f>SUM(E59:E63)</f>
        <v>0</v>
      </c>
      <c r="F58" s="379" t="str">
        <f t="shared" si="15"/>
        <v/>
      </c>
      <c r="G58" s="380"/>
      <c r="H58" s="380"/>
      <c r="I58" s="380"/>
      <c r="J58" s="380"/>
      <c r="K58" s="381"/>
    </row>
    <row r="59" spans="1:11" ht="15.95" hidden="1" customHeight="1" x14ac:dyDescent="0.2">
      <c r="A59" s="133" t="s">
        <v>162</v>
      </c>
      <c r="B59" s="135" t="s">
        <v>163</v>
      </c>
      <c r="C59" s="158">
        <f t="shared" si="14"/>
        <v>0</v>
      </c>
      <c r="D59" s="42" t="e">
        <f t="shared" si="16"/>
        <v>#DIV/0!</v>
      </c>
      <c r="E59" s="9"/>
      <c r="F59" s="379" t="str">
        <f t="shared" si="15"/>
        <v/>
      </c>
      <c r="G59" s="380"/>
      <c r="H59" s="380"/>
      <c r="I59" s="380"/>
      <c r="J59" s="380"/>
      <c r="K59" s="381"/>
    </row>
    <row r="60" spans="1:11" ht="15.95" hidden="1" customHeight="1" x14ac:dyDescent="0.2">
      <c r="A60" s="102" t="s">
        <v>164</v>
      </c>
      <c r="B60" s="135" t="s">
        <v>165</v>
      </c>
      <c r="C60" s="158">
        <f t="shared" si="14"/>
        <v>0</v>
      </c>
      <c r="D60" s="42" t="e">
        <f t="shared" si="16"/>
        <v>#DIV/0!</v>
      </c>
      <c r="E60" s="9"/>
      <c r="F60" s="379" t="str">
        <f t="shared" si="15"/>
        <v/>
      </c>
      <c r="G60" s="380"/>
      <c r="H60" s="380"/>
      <c r="I60" s="380"/>
      <c r="J60" s="380"/>
      <c r="K60" s="381"/>
    </row>
    <row r="61" spans="1:11" ht="15.95" hidden="1" customHeight="1" x14ac:dyDescent="0.2">
      <c r="A61" s="102" t="s">
        <v>166</v>
      </c>
      <c r="B61" s="136" t="s">
        <v>167</v>
      </c>
      <c r="C61" s="158">
        <f t="shared" si="14"/>
        <v>0</v>
      </c>
      <c r="D61" s="42" t="e">
        <f t="shared" si="16"/>
        <v>#DIV/0!</v>
      </c>
      <c r="E61" s="9"/>
      <c r="F61" s="379" t="str">
        <f t="shared" si="15"/>
        <v/>
      </c>
      <c r="G61" s="380"/>
      <c r="H61" s="380"/>
      <c r="I61" s="380"/>
      <c r="J61" s="380"/>
      <c r="K61" s="381"/>
    </row>
    <row r="62" spans="1:11" ht="25.5" hidden="1" x14ac:dyDescent="0.2">
      <c r="A62" s="133" t="s">
        <v>168</v>
      </c>
      <c r="B62" s="136" t="s">
        <v>169</v>
      </c>
      <c r="C62" s="158">
        <f t="shared" si="14"/>
        <v>0</v>
      </c>
      <c r="D62" s="42" t="e">
        <f>E62/C62</f>
        <v>#DIV/0!</v>
      </c>
      <c r="E62" s="9"/>
      <c r="F62" s="379" t="str">
        <f t="shared" si="15"/>
        <v/>
      </c>
      <c r="G62" s="380"/>
      <c r="H62" s="380"/>
      <c r="I62" s="380"/>
      <c r="J62" s="380"/>
      <c r="K62" s="381"/>
    </row>
    <row r="63" spans="1:11" ht="15.95" hidden="1" customHeight="1" x14ac:dyDescent="0.2">
      <c r="A63" s="133" t="s">
        <v>170</v>
      </c>
      <c r="B63" s="137" t="s">
        <v>171</v>
      </c>
      <c r="C63" s="158">
        <f t="shared" si="14"/>
        <v>0</v>
      </c>
      <c r="D63" s="42" t="e">
        <f t="shared" si="16"/>
        <v>#DIV/0!</v>
      </c>
      <c r="E63" s="9"/>
      <c r="F63" s="379" t="str">
        <f t="shared" si="15"/>
        <v/>
      </c>
      <c r="G63" s="380"/>
      <c r="H63" s="380"/>
      <c r="I63" s="380"/>
      <c r="J63" s="380"/>
      <c r="K63" s="381"/>
    </row>
    <row r="64" spans="1:11" ht="25.5" hidden="1" x14ac:dyDescent="0.2">
      <c r="A64" s="103" t="s">
        <v>201</v>
      </c>
      <c r="B64" s="128" t="s">
        <v>173</v>
      </c>
      <c r="C64" s="157">
        <f>E19</f>
        <v>0</v>
      </c>
      <c r="D64" s="41" t="e">
        <f>E64/C64</f>
        <v>#DIV/0!</v>
      </c>
      <c r="E64" s="157">
        <f>SUM(E65:E66)</f>
        <v>0</v>
      </c>
      <c r="F64" s="379" t="str">
        <f t="shared" si="15"/>
        <v/>
      </c>
      <c r="G64" s="380"/>
      <c r="H64" s="380"/>
      <c r="I64" s="380"/>
      <c r="J64" s="380"/>
      <c r="K64" s="381"/>
    </row>
    <row r="65" spans="1:11" ht="15.95" hidden="1" customHeight="1" x14ac:dyDescent="0.2">
      <c r="A65" s="133" t="s">
        <v>174</v>
      </c>
      <c r="B65" s="138">
        <v>128</v>
      </c>
      <c r="C65" s="158">
        <f>E20</f>
        <v>0</v>
      </c>
      <c r="D65" s="42" t="e">
        <f t="shared" si="16"/>
        <v>#DIV/0!</v>
      </c>
      <c r="E65" s="9"/>
      <c r="F65" s="379" t="str">
        <f t="shared" si="15"/>
        <v/>
      </c>
      <c r="G65" s="380"/>
      <c r="H65" s="380"/>
      <c r="I65" s="380"/>
      <c r="J65" s="380"/>
      <c r="K65" s="381"/>
    </row>
    <row r="66" spans="1:11" ht="15.95" hidden="1" customHeight="1" x14ac:dyDescent="0.2">
      <c r="A66" s="133" t="s">
        <v>175</v>
      </c>
      <c r="B66" s="138">
        <v>139</v>
      </c>
      <c r="C66" s="158">
        <f>E21</f>
        <v>0</v>
      </c>
      <c r="D66" s="42" t="e">
        <f>E66/C66</f>
        <v>#DIV/0!</v>
      </c>
      <c r="E66" s="9"/>
      <c r="F66" s="379" t="str">
        <f t="shared" si="15"/>
        <v/>
      </c>
      <c r="G66" s="380"/>
      <c r="H66" s="380"/>
      <c r="I66" s="380"/>
      <c r="J66" s="380"/>
      <c r="K66" s="381"/>
    </row>
    <row r="67" spans="1:11" ht="15.95" hidden="1" customHeight="1" thickBot="1" x14ac:dyDescent="0.25">
      <c r="A67" s="139" t="s">
        <v>202</v>
      </c>
      <c r="B67" s="140"/>
      <c r="C67" s="159">
        <f t="shared" ref="C67:C68" si="17">E23</f>
        <v>0</v>
      </c>
      <c r="D67" s="43" t="e">
        <f>E67/C67</f>
        <v>#DIV/0!</v>
      </c>
      <c r="E67" s="17">
        <f>E53+E58</f>
        <v>0</v>
      </c>
      <c r="F67" s="379" t="str">
        <f t="shared" si="15"/>
        <v/>
      </c>
      <c r="G67" s="380"/>
      <c r="H67" s="380"/>
      <c r="I67" s="380"/>
      <c r="J67" s="380"/>
      <c r="K67" s="381"/>
    </row>
    <row r="68" spans="1:11" ht="15.95" hidden="1" customHeight="1" thickBot="1" x14ac:dyDescent="0.25">
      <c r="A68" s="418" t="s">
        <v>203</v>
      </c>
      <c r="B68" s="419"/>
      <c r="C68" s="160">
        <f t="shared" si="17"/>
        <v>0</v>
      </c>
      <c r="D68" s="44" t="e">
        <f>E68/C68</f>
        <v>#DIV/0!</v>
      </c>
      <c r="E68" s="26">
        <f>E53+E58+E64</f>
        <v>0</v>
      </c>
      <c r="F68" s="422" t="str">
        <f t="shared" si="15"/>
        <v/>
      </c>
      <c r="G68" s="380"/>
      <c r="H68" s="380"/>
      <c r="I68" s="380"/>
      <c r="J68" s="380"/>
      <c r="K68" s="381"/>
    </row>
    <row r="69" spans="1:11" ht="15.75" hidden="1" customHeight="1" x14ac:dyDescent="0.2">
      <c r="A69" s="161"/>
      <c r="B69" s="162"/>
      <c r="C69" s="163"/>
      <c r="D69" s="150"/>
      <c r="E69" s="420" t="str">
        <f>IF(E68&gt;C43,"STROŠKI SO VIŠJI KOT ZNESEK IZPLAČILA NEPOVRATNIH SREDSTEV","")</f>
        <v/>
      </c>
      <c r="F69" s="420"/>
      <c r="G69" s="420"/>
      <c r="H69" s="420"/>
      <c r="I69" s="420"/>
      <c r="J69" s="164"/>
      <c r="K69" s="165"/>
    </row>
    <row r="70" spans="1:11" ht="15.95" hidden="1" customHeight="1" thickBot="1" x14ac:dyDescent="0.25">
      <c r="A70" s="166"/>
      <c r="B70" s="167"/>
      <c r="C70" s="168"/>
      <c r="D70" s="169"/>
      <c r="E70" s="421"/>
      <c r="F70" s="421"/>
      <c r="G70" s="421"/>
      <c r="H70" s="421"/>
      <c r="I70" s="421"/>
      <c r="J70" s="170"/>
      <c r="K70" s="171"/>
    </row>
  </sheetData>
  <sheetProtection algorithmName="SHA-512" hashValue="PJ39Qq432WmfxSW9mAf4lPlR62OY1hG9L/Ie+WFjmjmEZ3yJrjoFF5snuPQJwWs14iz4M1JCHRO4lTb/gzWE8Q==" saltValue="RIjPFvu5knUZoZe50JpnDw==" spinCount="100000" sheet="1" formatRows="0" selectLockedCells="1"/>
  <mergeCells count="42">
    <mergeCell ref="A68:B68"/>
    <mergeCell ref="E69:I70"/>
    <mergeCell ref="F64:K64"/>
    <mergeCell ref="F65:K65"/>
    <mergeCell ref="F66:K66"/>
    <mergeCell ref="F67:K67"/>
    <mergeCell ref="F68:K68"/>
    <mergeCell ref="A1:K1"/>
    <mergeCell ref="A2:K2"/>
    <mergeCell ref="A3:K3"/>
    <mergeCell ref="E25:K25"/>
    <mergeCell ref="A33:B33"/>
    <mergeCell ref="A31:B31"/>
    <mergeCell ref="A32:B32"/>
    <mergeCell ref="B6:C6"/>
    <mergeCell ref="A30:K30"/>
    <mergeCell ref="C31:K31"/>
    <mergeCell ref="C32:K32"/>
    <mergeCell ref="F6:K6"/>
    <mergeCell ref="A27:B27"/>
    <mergeCell ref="D27:K27"/>
    <mergeCell ref="F55:K55"/>
    <mergeCell ref="F57:K57"/>
    <mergeCell ref="F58:K58"/>
    <mergeCell ref="F59:K59"/>
    <mergeCell ref="B4:K4"/>
    <mergeCell ref="B5:K5"/>
    <mergeCell ref="A29:K29"/>
    <mergeCell ref="A35:B35"/>
    <mergeCell ref="A36:B36"/>
    <mergeCell ref="A48:B48"/>
    <mergeCell ref="F53:K53"/>
    <mergeCell ref="F52:K52"/>
    <mergeCell ref="F54:K54"/>
    <mergeCell ref="C48:K48"/>
    <mergeCell ref="A51:K51"/>
    <mergeCell ref="A50:K50"/>
    <mergeCell ref="F60:K60"/>
    <mergeCell ref="F61:K61"/>
    <mergeCell ref="F62:K62"/>
    <mergeCell ref="F63:K63"/>
    <mergeCell ref="F56:K56"/>
  </mergeCells>
  <dataValidations xWindow="679" yWindow="1075" count="6">
    <dataValidation allowBlank="1" showInputMessage="1" showErrorMessage="1" prompt="Napaka se pojavlja dokler salda (načrt porebe sredstev in načrt zagotavljanja virov) nista izenačena na nulo." sqref="A46:B46" xr:uid="{00000000-0002-0000-0300-000000000000}"/>
    <dataValidation allowBlank="1" showInputMessage="1" showErrorMessage="1" prompt="Vrednost z DDV" sqref="F9:K12 F14:K18 F20:K22" xr:uid="{00000000-0002-0000-0300-000001000000}"/>
    <dataValidation allowBlank="1" showInputMessage="1" showErrorMessage="1" prompt="Lastne vire pojasnjujte čim bolj realno in jih dokazujte na način, da so sredstva razvidna iz medletnih bilanc oz. denarnih sredstev na TR ali drugih virov." sqref="A48:K48" xr:uid="{00000000-0002-0000-0300-000002000000}"/>
    <dataValidation allowBlank="1" showInputMessage="1" showErrorMessage="1" prompt="Zneske izplačil nepovratnih sredstev vnesite v tistem letu, v katerem bo izpolnjen pogoj za nakazilo sredstev na vaš transakcijski račun. Istočano vnesite znesek-e v minus za vračilo nepovratnih sredstev (npr. vračilo SRRS -10.000 €)." sqref="A44:K44" xr:uid="{00000000-0002-0000-0300-000003000000}"/>
    <dataValidation allowBlank="1" showInputMessage="1" showErrorMessage="1" prompt="Vrednost brez DDV za vsa leta skupaj" sqref="E9:E12 E14:E18 E20:E22" xr:uid="{00000000-0002-0000-0300-000004000000}"/>
    <dataValidation allowBlank="1" showInputMessage="1" showErrorMessage="1" prompt="Če boste projekt financirali še s posojilom komercilane banke, priložite namero banke o zagotovitvi posojilnega vira. " sqref="E38:K38" xr:uid="{00000000-0002-0000-0300-000005000000}"/>
  </dataValidations>
  <pageMargins left="0.7" right="0.7" top="0.75" bottom="0.75" header="0.3" footer="0.3"/>
  <pageSetup paperSize="9" scale="4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pageSetUpPr fitToPage="1"/>
  </sheetPr>
  <dimension ref="A1:G38"/>
  <sheetViews>
    <sheetView view="pageBreakPreview" topLeftCell="A16" zoomScaleNormal="100" zoomScaleSheetLayoutView="100" workbookViewId="0">
      <selection activeCell="B3" sqref="B3:G3"/>
    </sheetView>
  </sheetViews>
  <sheetFormatPr defaultColWidth="9.140625" defaultRowHeight="12.75" x14ac:dyDescent="0.2"/>
  <cols>
    <col min="1" max="1" width="42.7109375" style="5" customWidth="1"/>
    <col min="2" max="7" width="15.7109375" style="5" customWidth="1"/>
    <col min="8" max="16384" width="9.140625" style="5"/>
  </cols>
  <sheetData>
    <row r="1" spans="1:7" ht="20.100000000000001" customHeight="1" x14ac:dyDescent="0.2">
      <c r="A1" s="364" t="s">
        <v>204</v>
      </c>
      <c r="B1" s="365"/>
      <c r="C1" s="365"/>
      <c r="D1" s="365"/>
      <c r="E1" s="365"/>
      <c r="F1" s="365"/>
      <c r="G1" s="366"/>
    </row>
    <row r="2" spans="1:7" ht="42" customHeight="1" x14ac:dyDescent="0.2">
      <c r="A2" s="411" t="s">
        <v>205</v>
      </c>
      <c r="B2" s="412"/>
      <c r="C2" s="412"/>
      <c r="D2" s="412"/>
      <c r="E2" s="412"/>
      <c r="F2" s="412"/>
      <c r="G2" s="413"/>
    </row>
    <row r="3" spans="1:7" ht="15.95" customHeight="1" x14ac:dyDescent="0.2">
      <c r="A3" s="125" t="s">
        <v>121</v>
      </c>
      <c r="B3" s="417"/>
      <c r="C3" s="417"/>
      <c r="D3" s="417"/>
      <c r="E3" s="417"/>
      <c r="F3" s="417"/>
      <c r="G3" s="423"/>
    </row>
    <row r="4" spans="1:7" ht="15.95" customHeight="1" x14ac:dyDescent="0.2">
      <c r="A4" s="125" t="s">
        <v>122</v>
      </c>
      <c r="B4" s="426"/>
      <c r="C4" s="426"/>
      <c r="D4" s="426"/>
      <c r="E4" s="426"/>
      <c r="F4" s="426"/>
      <c r="G4" s="427"/>
    </row>
    <row r="5" spans="1:7" ht="15.95" customHeight="1" x14ac:dyDescent="0.2">
      <c r="A5" s="193" t="s">
        <v>58</v>
      </c>
      <c r="B5" s="194">
        <f>PREDSTAVITEV!E17</f>
        <v>2023</v>
      </c>
      <c r="C5" s="194">
        <f>PREDSTAVITEV!F17</f>
        <v>2024</v>
      </c>
      <c r="D5" s="194">
        <f>PREDSTAVITEV!G17</f>
        <v>2025</v>
      </c>
      <c r="E5" s="194">
        <f>PREDSTAVITEV!H17</f>
        <v>2026</v>
      </c>
      <c r="F5" s="194">
        <f>PREDSTAVITEV!I17</f>
        <v>2027</v>
      </c>
      <c r="G5" s="195">
        <f>PREDSTAVITEV!J17</f>
        <v>2028</v>
      </c>
    </row>
    <row r="6" spans="1:7" ht="15.95" customHeight="1" x14ac:dyDescent="0.2">
      <c r="A6" s="428" t="s">
        <v>206</v>
      </c>
      <c r="B6" s="429"/>
      <c r="C6" s="429"/>
      <c r="D6" s="429"/>
      <c r="E6" s="429"/>
      <c r="F6" s="429"/>
      <c r="G6" s="430"/>
    </row>
    <row r="7" spans="1:7" ht="15.95" customHeight="1" x14ac:dyDescent="0.2">
      <c r="A7" s="102" t="s">
        <v>207</v>
      </c>
      <c r="B7" s="47"/>
      <c r="C7" s="47"/>
      <c r="D7" s="47"/>
      <c r="E7" s="47"/>
      <c r="F7" s="47"/>
      <c r="G7" s="48"/>
    </row>
    <row r="8" spans="1:7" ht="15.95" customHeight="1" x14ac:dyDescent="0.2">
      <c r="A8" s="133" t="s">
        <v>208</v>
      </c>
      <c r="B8" s="47"/>
      <c r="C8" s="47"/>
      <c r="D8" s="47"/>
      <c r="E8" s="47"/>
      <c r="F8" s="47"/>
      <c r="G8" s="48"/>
    </row>
    <row r="9" spans="1:7" ht="26.25" customHeight="1" x14ac:dyDescent="0.2">
      <c r="A9" s="102" t="s">
        <v>209</v>
      </c>
      <c r="B9" s="30">
        <f>SUM(B10:B12)</f>
        <v>0</v>
      </c>
      <c r="C9" s="30">
        <f t="shared" ref="C9:F9" si="0">SUM(C10:C12)</f>
        <v>0</v>
      </c>
      <c r="D9" s="30">
        <f t="shared" si="0"/>
        <v>0</v>
      </c>
      <c r="E9" s="30">
        <f t="shared" si="0"/>
        <v>0</v>
      </c>
      <c r="F9" s="30">
        <f t="shared" si="0"/>
        <v>0</v>
      </c>
      <c r="G9" s="31">
        <f>SUM(G10:G12)</f>
        <v>0</v>
      </c>
    </row>
    <row r="10" spans="1:7" ht="15.95" customHeight="1" x14ac:dyDescent="0.2">
      <c r="A10" s="102" t="s">
        <v>210</v>
      </c>
      <c r="B10" s="30">
        <f>'FINANČNA KONSTRUKCIJA'!F36</f>
        <v>0</v>
      </c>
      <c r="C10" s="30">
        <f>'FINANČNA KONSTRUKCIJA'!G36</f>
        <v>0</v>
      </c>
      <c r="D10" s="30">
        <f>'FINANČNA KONSTRUKCIJA'!H36</f>
        <v>0</v>
      </c>
      <c r="E10" s="30">
        <f>'FINANČNA KONSTRUKCIJA'!I36</f>
        <v>0</v>
      </c>
      <c r="F10" s="30">
        <f>'FINANČNA KONSTRUKCIJA'!J36</f>
        <v>0</v>
      </c>
      <c r="G10" s="31">
        <f>'FINANČNA KONSTRUKCIJA'!K36</f>
        <v>0</v>
      </c>
    </row>
    <row r="11" spans="1:7" ht="15.95" customHeight="1" x14ac:dyDescent="0.2">
      <c r="A11" s="102" t="s">
        <v>211</v>
      </c>
      <c r="B11" s="30">
        <f>'FINANČNA KONSTRUKCIJA'!F37</f>
        <v>0</v>
      </c>
      <c r="C11" s="30">
        <f>'FINANČNA KONSTRUKCIJA'!G37</f>
        <v>0</v>
      </c>
      <c r="D11" s="30">
        <f>'FINANČNA KONSTRUKCIJA'!H37</f>
        <v>0</v>
      </c>
      <c r="E11" s="30">
        <f>'FINANČNA KONSTRUKCIJA'!I37</f>
        <v>0</v>
      </c>
      <c r="F11" s="30">
        <f>'FINANČNA KONSTRUKCIJA'!J37</f>
        <v>0</v>
      </c>
      <c r="G11" s="31">
        <f>'FINANČNA KONSTRUKCIJA'!K37</f>
        <v>0</v>
      </c>
    </row>
    <row r="12" spans="1:7" ht="15.95" customHeight="1" x14ac:dyDescent="0.2">
      <c r="A12" s="102" t="s">
        <v>212</v>
      </c>
      <c r="B12" s="30">
        <f>'FINANČNA KONSTRUKCIJA'!F43</f>
        <v>0</v>
      </c>
      <c r="C12" s="30">
        <f>'FINANČNA KONSTRUKCIJA'!G43</f>
        <v>0</v>
      </c>
      <c r="D12" s="30">
        <f>'FINANČNA KONSTRUKCIJA'!H43</f>
        <v>0</v>
      </c>
      <c r="E12" s="30">
        <f>'FINANČNA KONSTRUKCIJA'!I43</f>
        <v>0</v>
      </c>
      <c r="F12" s="30">
        <f>'FINANČNA KONSTRUKCIJA'!J43</f>
        <v>0</v>
      </c>
      <c r="G12" s="31">
        <f>'FINANČNA KONSTRUKCIJA'!K43</f>
        <v>0</v>
      </c>
    </row>
    <row r="13" spans="1:7" ht="38.25" x14ac:dyDescent="0.2">
      <c r="A13" s="203" t="s">
        <v>213</v>
      </c>
      <c r="B13" s="47"/>
      <c r="C13" s="47"/>
      <c r="D13" s="47"/>
      <c r="E13" s="47"/>
      <c r="F13" s="47"/>
      <c r="G13" s="48"/>
    </row>
    <row r="14" spans="1:7" ht="15.95" customHeight="1" x14ac:dyDescent="0.2">
      <c r="A14" s="405" t="s">
        <v>214</v>
      </c>
      <c r="B14" s="424"/>
      <c r="C14" s="424"/>
      <c r="D14" s="424"/>
      <c r="E14" s="424"/>
      <c r="F14" s="424"/>
      <c r="G14" s="425"/>
    </row>
    <row r="15" spans="1:7" ht="15.95" customHeight="1" x14ac:dyDescent="0.2">
      <c r="A15" s="133" t="s">
        <v>215</v>
      </c>
      <c r="B15" s="172"/>
      <c r="C15" s="172"/>
      <c r="D15" s="172"/>
      <c r="E15" s="172"/>
      <c r="F15" s="172"/>
      <c r="G15" s="49"/>
    </row>
    <row r="16" spans="1:7" ht="15.95" customHeight="1" x14ac:dyDescent="0.2">
      <c r="A16" s="133" t="s">
        <v>216</v>
      </c>
      <c r="B16" s="172"/>
      <c r="C16" s="172"/>
      <c r="D16" s="172"/>
      <c r="E16" s="172"/>
      <c r="F16" s="172"/>
      <c r="G16" s="50"/>
    </row>
    <row r="17" spans="1:7" ht="15.95" customHeight="1" x14ac:dyDescent="0.2">
      <c r="A17" s="133" t="s">
        <v>217</v>
      </c>
      <c r="B17" s="172"/>
      <c r="C17" s="172"/>
      <c r="D17" s="172"/>
      <c r="E17" s="172"/>
      <c r="F17" s="172"/>
      <c r="G17" s="50"/>
    </row>
    <row r="18" spans="1:7" ht="15.95" customHeight="1" x14ac:dyDescent="0.2">
      <c r="A18" s="133" t="s">
        <v>218</v>
      </c>
      <c r="B18" s="172"/>
      <c r="C18" s="172"/>
      <c r="D18" s="172"/>
      <c r="E18" s="172"/>
      <c r="F18" s="172"/>
      <c r="G18" s="50"/>
    </row>
    <row r="19" spans="1:7" ht="15.95" customHeight="1" x14ac:dyDescent="0.2">
      <c r="A19" s="133" t="s">
        <v>219</v>
      </c>
      <c r="B19" s="172"/>
      <c r="C19" s="172"/>
      <c r="D19" s="172"/>
      <c r="E19" s="172"/>
      <c r="F19" s="172"/>
      <c r="G19" s="50"/>
    </row>
    <row r="20" spans="1:7" ht="25.5" x14ac:dyDescent="0.2">
      <c r="A20" s="133" t="s">
        <v>220</v>
      </c>
      <c r="B20" s="173">
        <f>SUM(B21:B22)</f>
        <v>0</v>
      </c>
      <c r="C20" s="173">
        <f>SUM(C21:C22)</f>
        <v>0</v>
      </c>
      <c r="D20" s="173">
        <f t="shared" ref="D20:F20" si="1">SUM(D21:D22)</f>
        <v>0</v>
      </c>
      <c r="E20" s="173">
        <f t="shared" si="1"/>
        <v>0</v>
      </c>
      <c r="F20" s="173">
        <f t="shared" si="1"/>
        <v>0</v>
      </c>
      <c r="G20" s="60">
        <f>SUM(G21:G22)</f>
        <v>0</v>
      </c>
    </row>
    <row r="21" spans="1:7" ht="15.95" customHeight="1" x14ac:dyDescent="0.2">
      <c r="A21" s="196" t="s">
        <v>221</v>
      </c>
      <c r="B21" s="51"/>
      <c r="C21" s="51">
        <f>'FINANČNE OBVEZNOSTI'!I19</f>
        <v>0</v>
      </c>
      <c r="D21" s="51">
        <f>'FINANČNE OBVEZNOSTI'!J19</f>
        <v>0</v>
      </c>
      <c r="E21" s="51">
        <f>'FINANČNE OBVEZNOSTI'!K19</f>
        <v>0</v>
      </c>
      <c r="F21" s="51">
        <f>'FINANČNE OBVEZNOSTI'!L19</f>
        <v>0</v>
      </c>
      <c r="G21" s="51">
        <f>'FINANČNE OBVEZNOSTI'!M19</f>
        <v>0</v>
      </c>
    </row>
    <row r="22" spans="1:7" ht="15.95" customHeight="1" x14ac:dyDescent="0.2">
      <c r="A22" s="196" t="s">
        <v>222</v>
      </c>
      <c r="B22" s="51"/>
      <c r="C22" s="51"/>
      <c r="D22" s="51"/>
      <c r="E22" s="51"/>
      <c r="F22" s="51"/>
      <c r="G22" s="52"/>
    </row>
    <row r="23" spans="1:7" ht="25.5" x14ac:dyDescent="0.2">
      <c r="A23" s="196" t="s">
        <v>223</v>
      </c>
      <c r="B23" s="53">
        <f>SUM(B24:B25)</f>
        <v>0</v>
      </c>
      <c r="C23" s="53">
        <f t="shared" ref="C23:F23" si="2">SUM(C24:C25)</f>
        <v>0</v>
      </c>
      <c r="D23" s="53">
        <f t="shared" si="2"/>
        <v>0</v>
      </c>
      <c r="E23" s="53">
        <f t="shared" si="2"/>
        <v>0</v>
      </c>
      <c r="F23" s="53">
        <f t="shared" si="2"/>
        <v>0</v>
      </c>
      <c r="G23" s="54">
        <f>SUM(G24:G25)</f>
        <v>0</v>
      </c>
    </row>
    <row r="24" spans="1:7" ht="15.95" customHeight="1" x14ac:dyDescent="0.2">
      <c r="A24" s="196" t="s">
        <v>224</v>
      </c>
      <c r="B24" s="53">
        <v>0</v>
      </c>
      <c r="C24" s="53">
        <f>'FINANČNE OBVEZNOSTI'!I22+'FINANČNE OBVEZNOSTI'!I25</f>
        <v>0</v>
      </c>
      <c r="D24" s="53">
        <f>'FINANČNE OBVEZNOSTI'!J22+'FINANČNE OBVEZNOSTI'!J25</f>
        <v>0</v>
      </c>
      <c r="E24" s="53">
        <f>'FINANČNE OBVEZNOSTI'!K22+'FINANČNE OBVEZNOSTI'!K25</f>
        <v>0</v>
      </c>
      <c r="F24" s="53">
        <f>'FINANČNE OBVEZNOSTI'!L22+'FINANČNE OBVEZNOSTI'!L25</f>
        <v>0</v>
      </c>
      <c r="G24" s="54">
        <f>'FINANČNE OBVEZNOSTI'!M22+'FINANČNE OBVEZNOSTI'!M25</f>
        <v>0</v>
      </c>
    </row>
    <row r="25" spans="1:7" ht="15.95" customHeight="1" thickBot="1" x14ac:dyDescent="0.25">
      <c r="A25" s="196" t="s">
        <v>225</v>
      </c>
      <c r="B25" s="51"/>
      <c r="C25" s="51"/>
      <c r="D25" s="51"/>
      <c r="E25" s="51"/>
      <c r="F25" s="51"/>
      <c r="G25" s="52"/>
    </row>
    <row r="26" spans="1:7" ht="15.95" customHeight="1" x14ac:dyDescent="0.2">
      <c r="A26" s="197" t="s">
        <v>226</v>
      </c>
      <c r="B26" s="55">
        <f>B7+B8+B9+B13-B15-B16-B17-B18-B19-B20-B23</f>
        <v>0</v>
      </c>
      <c r="C26" s="55">
        <f t="shared" ref="C26:F26" si="3">C7+C8+C9+C13-C15-C16-C17-C18-C19-C20-C23</f>
        <v>0</v>
      </c>
      <c r="D26" s="55">
        <f t="shared" si="3"/>
        <v>0</v>
      </c>
      <c r="E26" s="55">
        <f t="shared" si="3"/>
        <v>0</v>
      </c>
      <c r="F26" s="55">
        <f t="shared" si="3"/>
        <v>0</v>
      </c>
      <c r="G26" s="55">
        <f>G7+G8+G9+G13-G15-G16-G17-G18-G19-G20-G23</f>
        <v>0</v>
      </c>
    </row>
    <row r="27" spans="1:7" ht="15.95" customHeight="1" x14ac:dyDescent="0.2">
      <c r="A27" s="198" t="s">
        <v>227</v>
      </c>
      <c r="B27" s="20">
        <f>B26</f>
        <v>0</v>
      </c>
      <c r="C27" s="20">
        <f>B27+C26</f>
        <v>0</v>
      </c>
      <c r="D27" s="20">
        <f>C27+D26</f>
        <v>0</v>
      </c>
      <c r="E27" s="20">
        <f>D27+E26</f>
        <v>0</v>
      </c>
      <c r="F27" s="20">
        <f>E27+F26</f>
        <v>0</v>
      </c>
      <c r="G27" s="27">
        <f>F27+G26</f>
        <v>0</v>
      </c>
    </row>
    <row r="28" spans="1:7" ht="15.95" customHeight="1" thickBot="1" x14ac:dyDescent="0.25">
      <c r="A28" s="199"/>
      <c r="B28" s="56"/>
      <c r="C28" s="57"/>
      <c r="D28" s="58"/>
      <c r="E28" s="58"/>
      <c r="F28" s="58"/>
      <c r="G28" s="59"/>
    </row>
    <row r="29" spans="1:7" ht="15.95" customHeight="1" thickBot="1" x14ac:dyDescent="0.25">
      <c r="A29" s="200" t="s">
        <v>228</v>
      </c>
      <c r="B29" s="67" t="e">
        <f>+('FINANČNE OBVEZNOSTI'!H28+'FINANČNE OBVEZNOSTI'!H29+'FINANČNE OBVEZNOSTI'!H30)/(B7+B8+B13-B16-B17-B18)</f>
        <v>#DIV/0!</v>
      </c>
      <c r="C29" s="67" t="e">
        <f>+('FINANČNE OBVEZNOSTI'!I28+'FINANČNE OBVEZNOSTI'!I29+'FINANČNE OBVEZNOSTI'!I30)/(C7+C8+C13-C16-C17-C18)</f>
        <v>#DIV/0!</v>
      </c>
      <c r="D29" s="67" t="e">
        <f>+('FINANČNE OBVEZNOSTI'!J28+'FINANČNE OBVEZNOSTI'!J29+'FINANČNE OBVEZNOSTI'!J30)/(D7+D8+D13-D16-D17-D18)</f>
        <v>#DIV/0!</v>
      </c>
      <c r="E29" s="67" t="e">
        <f>+('FINANČNE OBVEZNOSTI'!K28+'FINANČNE OBVEZNOSTI'!K29+'FINANČNE OBVEZNOSTI'!K30)/(E7+E8+E13-E16-E17-E18)</f>
        <v>#DIV/0!</v>
      </c>
      <c r="F29" s="67" t="e">
        <f>+('FINANČNE OBVEZNOSTI'!L28+'FINANČNE OBVEZNOSTI'!L29+'FINANČNE OBVEZNOSTI'!L30)/(F7+F8+F13-F16-F17-F18)</f>
        <v>#DIV/0!</v>
      </c>
      <c r="G29" s="67" t="e">
        <f>+('FINANČNE OBVEZNOSTI'!M28+'FINANČNE OBVEZNOSTI'!M29+'FINANČNE OBVEZNOSTI'!M30)/(G7+G8+G13-G16-G17-G18)</f>
        <v>#DIV/0!</v>
      </c>
    </row>
    <row r="30" spans="1:7" ht="132.75" customHeight="1" x14ac:dyDescent="0.2">
      <c r="A30" s="201" t="s">
        <v>229</v>
      </c>
      <c r="B30" s="417"/>
      <c r="C30" s="417"/>
      <c r="D30" s="417"/>
      <c r="E30" s="417"/>
      <c r="F30" s="417"/>
      <c r="G30" s="423"/>
    </row>
    <row r="31" spans="1:7" ht="132.75" customHeight="1" thickBot="1" x14ac:dyDescent="0.25">
      <c r="A31" s="202" t="s">
        <v>230</v>
      </c>
      <c r="B31" s="417"/>
      <c r="C31" s="417"/>
      <c r="D31" s="417"/>
      <c r="E31" s="417"/>
      <c r="F31" s="417"/>
      <c r="G31" s="423"/>
    </row>
    <row r="32" spans="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sheetData>
  <sheetProtection algorithmName="SHA-512" hashValue="DpTjSEmDh3BZmrpMo6TmT10/9XCh2RxEBW57zCIOXNasBzldgSabLp4oXSseRC9rQ8HXQlVcl3zgYecLNn72Bw==" saltValue="eI98fZnhmsjeyHqzj4rv9Q==" spinCount="100000" sheet="1" formatRows="0" selectLockedCells="1"/>
  <mergeCells count="8">
    <mergeCell ref="B31:G31"/>
    <mergeCell ref="B30:G30"/>
    <mergeCell ref="A14:G14"/>
    <mergeCell ref="A1:G1"/>
    <mergeCell ref="A2:G2"/>
    <mergeCell ref="B3:G3"/>
    <mergeCell ref="B4:G4"/>
    <mergeCell ref="A6:G6"/>
  </mergeCells>
  <dataValidations xWindow="182" yWindow="465" count="12">
    <dataValidation allowBlank="1" showInputMessage="1" showErrorMessage="1" prompt="Letni prihodek je seštevek posameznih prihodkov iz dejavnosti razen ostalih prihodkov (B)." sqref="A7:G7" xr:uid="{00000000-0002-0000-0400-000000000000}"/>
    <dataValidation allowBlank="1" showInputMessage="1" showErrorMessage="1" prompt="Ostali prihodki so prihodki od financiranja (prejete obresti, dividende, ...) prihodki od najemnin, prejemki iz naslova subvencij, nepovratnih sredstvev, ki niso povezana z obravnavanim projektom)." sqref="A8:G8" xr:uid="{00000000-0002-0000-0400-000001000000}"/>
    <dataValidation allowBlank="1" showInputMessage="1" showErrorMessage="1" prompt="Primer: Str. dela km. dejav. = letne del. ure (potrebne za vsa opravila na kmetiji) x urna postavka x št.zaposl. (PDM=polna delovna moč): 3 PDM x 1.800 del. ur x 4,5 €/uro = 24.300 €/leto_x000a_Strošek dela gospod. družbe: AOP 139" sqref="A17" xr:uid="{00000000-0002-0000-0400-000002000000}"/>
    <dataValidation allowBlank="1" showInputMessage="1" showErrorMessage="1" prompt="Potrebna vlaganja za vzdrževanje ali širitev osnovnih sredstev (zgradbe, stroji, vozila, ...), vključno z vlaganji za ta projekt." sqref="A15:G15" xr:uid="{00000000-0002-0000-0400-000003000000}"/>
    <dataValidation allowBlank="1" showInputMessage="1" showErrorMessage="1" prompt="V kolikor prilagate tudi poslovni načrt, poskrbite, da bodo podatki v poslovnem načrtu in na tem zavihku usklajeni, sicer pojasnite vsa odstopanja." sqref="A31:G31" xr:uid="{00000000-0002-0000-0400-000004000000}"/>
    <dataValidation allowBlank="1" showInputMessage="1" showErrorMessage="1" prompt="Izplačana nepovratna sredstva." sqref="A12:A13" xr:uid="{00000000-0002-0000-0400-000005000000}"/>
    <dataValidation allowBlank="1" showInputMessage="1" showErrorMessage="1" prompt="Osnova za obstoječe finančne obveznosti so amortizacijski načrti odplačevanja kreditov/posojil (glavnica)." sqref="A21:G21" xr:uid="{00000000-0002-0000-0400-000006000000}"/>
    <dataValidation allowBlank="1" showInputMessage="1" showErrorMessage="1" prompt="Osnova za obstoječe finančne obveznosti so amortizacijski načrti odplačevanja kreditov/posojil (obresti)." sqref="A22 B22:G23" xr:uid="{00000000-0002-0000-0400-000007000000}"/>
    <dataValidation allowBlank="1" showInputMessage="1" showErrorMessage="1" prompt="Osnova za finančne obveznosti za ta projekt so amortizacijski načrti odplačevanja kreditov/posojil oz. lastna ocena v kolikor nimate amortizacijskih načtrov (glavnica)." sqref="B24:G24" xr:uid="{00000000-0002-0000-0400-000008000000}"/>
    <dataValidation allowBlank="1" showInputMessage="1" showErrorMessage="1" prompt="Osnova za finančne obveznosti za ta projekt so amortizacijski načrti odplačevanja kreditov/posojil oz. lastna ocena v kolikor nimate amortizacijskih načtrov (obresti)." sqref="A25:G25" xr:uid="{00000000-0002-0000-0400-000009000000}"/>
    <dataValidation allowBlank="1" showInputMessage="1" showErrorMessage="1" prompt="Osnova za finančne obveznosti za ta projekt so amortizacijski načrti odplačevanja kreditov/posojil oz. lastna ocena v kolikor nimate amortizacijskih načtrov (glavnice)." sqref="A24" xr:uid="{00000000-0002-0000-0400-00000A000000}"/>
    <dataValidation allowBlank="1" showInputMessage="1" showErrorMessage="1" prompt="Primer:_x000a_1. Str. dela km. dejav. = letne del. ure (potrebne za vsa opravila na kmetiji) x urna postavka x št.zaposl. (PDM=polna delovna moč)_x000a_3 PDM x 1.800 del. ur x 4,5 €/uro = 24.300 €/leto_x000a_2. Strošek dela gospod. družbe: AOP 139" sqref="B17:G17" xr:uid="{00000000-0002-0000-0400-00000B000000}"/>
  </dataValidations>
  <pageMargins left="0.7" right="0.7" top="0.75" bottom="0.75" header="0.3" footer="0.3"/>
  <pageSetup paperSize="9"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22E8B-E719-4013-8EED-F97DB2F05CEB}">
  <sheetPr>
    <pageSetUpPr fitToPage="1"/>
  </sheetPr>
  <dimension ref="A1:Z431"/>
  <sheetViews>
    <sheetView tabSelected="1" topLeftCell="A58" zoomScaleNormal="100" workbookViewId="0">
      <selection activeCell="D16" sqref="D16"/>
    </sheetView>
  </sheetViews>
  <sheetFormatPr defaultRowHeight="15" customHeight="1" x14ac:dyDescent="0.2"/>
  <cols>
    <col min="1" max="1" width="9.140625" style="250" customWidth="1"/>
    <col min="2" max="2" width="27.28515625" style="237" customWidth="1"/>
    <col min="3" max="8" width="16.85546875" style="237" customWidth="1"/>
    <col min="9" max="9" width="9.140625" style="238"/>
    <col min="10" max="10" width="15.28515625" style="238" customWidth="1"/>
    <col min="11" max="11" width="10.42578125" style="238" bestFit="1" customWidth="1"/>
    <col min="12" max="12" width="11.5703125" style="238" customWidth="1"/>
    <col min="13" max="14" width="9.140625" style="238"/>
    <col min="15" max="17" width="13.5703125" style="238" customWidth="1"/>
    <col min="18" max="18" width="15.85546875" style="238" customWidth="1"/>
    <col min="19" max="20" width="9.140625" style="238"/>
    <col min="21" max="22" width="9.140625" style="242"/>
    <col min="23" max="26" width="9.140625" style="238"/>
    <col min="27" max="16384" width="9.140625" style="237"/>
  </cols>
  <sheetData>
    <row r="1" spans="2:14" ht="79.5" customHeight="1" x14ac:dyDescent="0.2">
      <c r="B1" s="431" t="s">
        <v>231</v>
      </c>
      <c r="C1" s="432"/>
      <c r="D1" s="432"/>
      <c r="E1" s="432"/>
      <c r="F1" s="432"/>
      <c r="G1" s="433"/>
      <c r="H1" s="433"/>
    </row>
    <row r="2" spans="2:14" ht="15.75" customHeight="1" x14ac:dyDescent="0.2">
      <c r="B2" s="432"/>
      <c r="C2" s="432"/>
      <c r="D2" s="432"/>
      <c r="E2" s="432"/>
      <c r="F2" s="432"/>
      <c r="G2" s="433"/>
      <c r="H2" s="433"/>
    </row>
    <row r="3" spans="2:14" ht="25.5" customHeight="1" x14ac:dyDescent="0.2">
      <c r="B3" s="436" t="s">
        <v>232</v>
      </c>
      <c r="C3" s="437"/>
      <c r="D3" s="437"/>
      <c r="E3" s="437"/>
      <c r="F3" s="437"/>
      <c r="G3" s="438"/>
      <c r="H3" s="218"/>
    </row>
    <row r="4" spans="2:14" ht="15" customHeight="1" x14ac:dyDescent="0.2">
      <c r="E4" s="218"/>
      <c r="F4" s="218"/>
      <c r="G4" s="218"/>
      <c r="H4" s="218"/>
    </row>
    <row r="5" spans="2:14" ht="15" customHeight="1" x14ac:dyDescent="0.2">
      <c r="C5" s="219" t="s">
        <v>233</v>
      </c>
      <c r="D5" s="264"/>
      <c r="E5" s="218"/>
      <c r="F5" s="218"/>
      <c r="G5" s="218"/>
      <c r="H5" s="218"/>
    </row>
    <row r="6" spans="2:14" ht="15" customHeight="1" x14ac:dyDescent="0.2">
      <c r="C6" s="219" t="s">
        <v>234</v>
      </c>
      <c r="D6" s="265"/>
      <c r="E6" s="218"/>
      <c r="F6" s="218"/>
      <c r="G6" s="218"/>
      <c r="H6" s="280" t="s">
        <v>326</v>
      </c>
      <c r="J6" s="238">
        <f>D6+1</f>
        <v>1</v>
      </c>
      <c r="M6" s="243"/>
      <c r="N6" s="243"/>
    </row>
    <row r="7" spans="2:14" ht="15" customHeight="1" x14ac:dyDescent="0.2">
      <c r="C7" s="219" t="s">
        <v>235</v>
      </c>
      <c r="D7" s="265"/>
      <c r="E7" s="218"/>
      <c r="F7" s="218"/>
      <c r="G7" s="218"/>
      <c r="H7" s="218"/>
      <c r="J7" s="238">
        <f>D7+1</f>
        <v>1</v>
      </c>
      <c r="M7" s="238">
        <v>3.45</v>
      </c>
    </row>
    <row r="8" spans="2:14" ht="15" customHeight="1" x14ac:dyDescent="0.2">
      <c r="C8" s="219" t="s">
        <v>236</v>
      </c>
      <c r="D8" s="266"/>
      <c r="E8" s="218"/>
      <c r="F8" s="239"/>
      <c r="G8" s="239"/>
      <c r="H8" s="218"/>
    </row>
    <row r="9" spans="2:14" ht="15" customHeight="1" x14ac:dyDescent="0.25">
      <c r="C9" s="219" t="s">
        <v>237</v>
      </c>
      <c r="D9" s="441"/>
      <c r="E9" s="442"/>
      <c r="F9" s="443"/>
      <c r="G9" s="217"/>
      <c r="H9" s="218"/>
    </row>
    <row r="10" spans="2:14" ht="15" customHeight="1" x14ac:dyDescent="0.2">
      <c r="C10" s="219"/>
      <c r="E10" s="219" t="s">
        <v>238</v>
      </c>
      <c r="F10" s="267"/>
      <c r="G10" s="217"/>
      <c r="H10" s="218"/>
    </row>
    <row r="11" spans="2:14" ht="15" customHeight="1" x14ac:dyDescent="0.2">
      <c r="C11" s="219" t="s">
        <v>239</v>
      </c>
      <c r="D11" s="268">
        <f>IF('PRIPOMOČEK ZA DP'!D8="DA",'FINANČNA KONSTRUKCIJA'!E40,'FINANČNA KONSTRUKCIJA'!C40)</f>
        <v>0</v>
      </c>
      <c r="E11" s="218"/>
      <c r="F11" s="218"/>
      <c r="G11" s="218"/>
      <c r="H11" s="218"/>
      <c r="J11" s="244" t="e">
        <f>D11/(D7-D6)</f>
        <v>#DIV/0!</v>
      </c>
      <c r="M11" s="245">
        <f>0.65%*D11</f>
        <v>0</v>
      </c>
    </row>
    <row r="12" spans="2:14" ht="15" customHeight="1" x14ac:dyDescent="0.2">
      <c r="C12" s="233" t="s">
        <v>240</v>
      </c>
      <c r="D12" s="269" t="e">
        <f>IF(F10="da",0.5%,J12)</f>
        <v>#DIV/0!</v>
      </c>
      <c r="E12" s="218"/>
      <c r="F12" s="218"/>
      <c r="G12" s="218"/>
      <c r="H12" s="218"/>
      <c r="J12" s="246" t="e">
        <f>IF(J29&gt;49%,0.5%,1%)</f>
        <v>#DIV/0!</v>
      </c>
      <c r="M12" s="238">
        <f>IF(M11&gt;1000,1000,M11)</f>
        <v>0</v>
      </c>
    </row>
    <row r="13" spans="2:14" ht="15" customHeight="1" x14ac:dyDescent="0.2">
      <c r="C13" s="219" t="s">
        <v>241</v>
      </c>
      <c r="D13" s="270">
        <v>0.8</v>
      </c>
      <c r="E13" s="234" t="str">
        <f>IF(D6&gt;60,"SKRAJŠAJ MORATORIJ","")</f>
        <v/>
      </c>
    </row>
    <row r="14" spans="2:14" ht="15" customHeight="1" x14ac:dyDescent="0.2">
      <c r="C14" s="219" t="s">
        <v>242</v>
      </c>
      <c r="D14" s="270">
        <v>0.3</v>
      </c>
      <c r="E14" s="234" t="str">
        <f>IF(D7&gt;240,"SKRAJŠAJ ROČNOST","")</f>
        <v/>
      </c>
      <c r="F14" s="218"/>
      <c r="G14" s="219" t="s">
        <v>243</v>
      </c>
      <c r="H14" s="271" t="e">
        <f>IF(D8="DA",J14,K14)</f>
        <v>#DIV/0!</v>
      </c>
      <c r="J14" s="243" t="e">
        <f>D11/G24</f>
        <v>#DIV/0!</v>
      </c>
      <c r="K14" s="243" t="e">
        <f>D11/H24</f>
        <v>#DIV/0!</v>
      </c>
    </row>
    <row r="15" spans="2:14" ht="15" customHeight="1" x14ac:dyDescent="0.2">
      <c r="C15" s="219" t="s">
        <v>244</v>
      </c>
      <c r="D15" s="270">
        <v>8.0000000000000002E-3</v>
      </c>
      <c r="E15" s="218"/>
      <c r="F15" s="439" t="s">
        <v>245</v>
      </c>
      <c r="G15" s="440"/>
      <c r="H15" s="440"/>
    </row>
    <row r="16" spans="2:14" ht="15" customHeight="1" x14ac:dyDescent="0.2">
      <c r="C16" s="219" t="s">
        <v>246</v>
      </c>
      <c r="D16" s="270">
        <v>2.7099999999999999E-2</v>
      </c>
      <c r="E16" s="218"/>
      <c r="F16" s="440"/>
      <c r="G16" s="440"/>
      <c r="H16" s="440"/>
      <c r="J16" s="247">
        <f>D16+1%</f>
        <v>3.7100000000000001E-2</v>
      </c>
    </row>
    <row r="17" spans="2:11" ht="15" customHeight="1" x14ac:dyDescent="0.2">
      <c r="E17" s="218"/>
      <c r="F17" s="239"/>
      <c r="G17" s="239"/>
      <c r="H17" s="239"/>
    </row>
    <row r="18" spans="2:11" ht="51.75" customHeight="1" x14ac:dyDescent="0.25">
      <c r="B18" s="434" t="s">
        <v>247</v>
      </c>
      <c r="C18" s="435"/>
      <c r="D18" s="435"/>
      <c r="E18" s="435"/>
      <c r="F18" s="435"/>
      <c r="G18" s="435"/>
      <c r="H18" s="435"/>
      <c r="J18" s="248"/>
    </row>
    <row r="19" spans="2:11" ht="15" customHeight="1" x14ac:dyDescent="0.2">
      <c r="B19" s="220"/>
      <c r="C19" s="217"/>
      <c r="D19" s="217"/>
      <c r="E19" s="217"/>
      <c r="F19" s="217"/>
      <c r="G19" s="217"/>
      <c r="H19" s="217"/>
    </row>
    <row r="20" spans="2:11" ht="78.75" customHeight="1" x14ac:dyDescent="0.2">
      <c r="B20" s="444" t="s">
        <v>248</v>
      </c>
      <c r="C20" s="433"/>
      <c r="D20" s="433"/>
      <c r="E20" s="433"/>
      <c r="F20" s="433"/>
      <c r="G20" s="433"/>
      <c r="H20" s="433"/>
    </row>
    <row r="21" spans="2:11" ht="15" customHeight="1" x14ac:dyDescent="0.25">
      <c r="B21" s="434" t="s">
        <v>249</v>
      </c>
      <c r="C21" s="435"/>
      <c r="D21" s="435"/>
      <c r="E21" s="435"/>
      <c r="F21" s="435"/>
      <c r="G21" s="435"/>
      <c r="H21" s="435"/>
    </row>
    <row r="22" spans="2:11" ht="15" customHeight="1" x14ac:dyDescent="0.2">
      <c r="B22" s="452" t="str">
        <f>IF(F10="DA","POZOR - NA ZAVIHKU TRAJNOSTNI PROJEKT V POLJE F17 VNESITE ZNESEK UPRAVIČENIH STROŠKOV PROJEKTA, OSATALA POLJA V STOLPCU F PUSTITE PRAZNA","")</f>
        <v/>
      </c>
      <c r="C22" s="453"/>
      <c r="D22" s="453"/>
      <c r="E22" s="453"/>
      <c r="F22" s="453"/>
      <c r="G22" s="453"/>
      <c r="H22" s="454"/>
    </row>
    <row r="23" spans="2:11" ht="15" customHeight="1" x14ac:dyDescent="0.2">
      <c r="B23" s="231"/>
      <c r="C23" s="229"/>
      <c r="D23" s="229"/>
      <c r="E23" s="229"/>
      <c r="F23" s="219"/>
      <c r="G23" s="235" t="s">
        <v>250</v>
      </c>
      <c r="H23" s="235" t="s">
        <v>251</v>
      </c>
    </row>
    <row r="24" spans="2:11" ht="15" customHeight="1" x14ac:dyDescent="0.2">
      <c r="F24" s="219" t="s">
        <v>252</v>
      </c>
      <c r="G24" s="274">
        <f>'TRAJNOSTNI PROJEKT'!F19</f>
        <v>0</v>
      </c>
      <c r="H24" s="272"/>
    </row>
    <row r="25" spans="2:11" ht="15" customHeight="1" x14ac:dyDescent="0.2">
      <c r="C25" s="218"/>
      <c r="D25" s="218"/>
      <c r="E25" s="225"/>
      <c r="F25" s="236" t="s">
        <v>253</v>
      </c>
      <c r="G25" s="273"/>
      <c r="H25" s="273"/>
      <c r="J25" s="248" t="e">
        <f>G25/G24</f>
        <v>#DIV/0!</v>
      </c>
      <c r="K25" s="248" t="e">
        <f>H25/H24</f>
        <v>#DIV/0!</v>
      </c>
    </row>
    <row r="26" spans="2:11" ht="15" customHeight="1" x14ac:dyDescent="0.2">
      <c r="F26" s="236" t="s">
        <v>254</v>
      </c>
      <c r="G26" s="275">
        <f>G24-G25</f>
        <v>0</v>
      </c>
      <c r="H26" s="275">
        <f>H24-H25</f>
        <v>0</v>
      </c>
      <c r="J26" s="248" t="e">
        <f>G26/G24</f>
        <v>#DIV/0!</v>
      </c>
      <c r="K26" s="248" t="e">
        <f>H26/H24</f>
        <v>#DIV/0!</v>
      </c>
    </row>
    <row r="27" spans="2:11" ht="15" customHeight="1" x14ac:dyDescent="0.2">
      <c r="F27" s="236"/>
      <c r="G27" s="242"/>
      <c r="H27" s="242"/>
      <c r="J27" s="248" t="e">
        <f>IF(D8="da",J26,K26)</f>
        <v>#DIV/0!</v>
      </c>
    </row>
    <row r="28" spans="2:11" ht="15" customHeight="1" x14ac:dyDescent="0.2">
      <c r="F28" s="219" t="s">
        <v>255</v>
      </c>
      <c r="G28" s="274">
        <f>IF(D9="primarna kmetijska proizvodnja",'TRAJNOSTNI PROJEKT'!F18,0)</f>
        <v>0</v>
      </c>
      <c r="H28" s="272"/>
      <c r="J28" s="248" t="e">
        <f>G28/G24</f>
        <v>#DIV/0!</v>
      </c>
      <c r="K28" s="248" t="e">
        <f>H28/H24</f>
        <v>#DIV/0!</v>
      </c>
    </row>
    <row r="29" spans="2:11" ht="15" customHeight="1" x14ac:dyDescent="0.2">
      <c r="F29" s="219"/>
      <c r="G29" s="221"/>
      <c r="J29" s="248" t="e">
        <f>IF(D8="DA",J28,K28)</f>
        <v>#DIV/0!</v>
      </c>
    </row>
    <row r="30" spans="2:11" ht="25.5" customHeight="1" x14ac:dyDescent="0.2">
      <c r="B30" s="444" t="s">
        <v>256</v>
      </c>
      <c r="C30" s="433"/>
      <c r="D30" s="433"/>
      <c r="E30" s="433"/>
      <c r="F30" s="433"/>
      <c r="G30" s="433"/>
      <c r="H30" s="433"/>
    </row>
    <row r="31" spans="2:11" ht="15" customHeight="1" x14ac:dyDescent="0.2">
      <c r="B31" s="448" t="str">
        <f>IF(D9="primarna kmetijska proizvodnja","VLAGATELJ JE UPRAVIČEN DO KAPITALSKEGA ZNIŽANJA, V KOLIKOR DOSEŽE VNAPREJ DOLOČENE MERLJIVE TRAJNOSTNE CILJE","VLAGATELJ NI UPRAVIČEN DO KAPITALSKEGA ZNIŽANJA")</f>
        <v>VLAGATELJ NI UPRAVIČEN DO KAPITALSKEGA ZNIŽANJA</v>
      </c>
      <c r="C31" s="449"/>
      <c r="D31" s="449"/>
      <c r="E31" s="449"/>
      <c r="F31" s="449"/>
      <c r="G31" s="450"/>
      <c r="H31" s="451"/>
    </row>
    <row r="32" spans="2:11" ht="15" customHeight="1" x14ac:dyDescent="0.2">
      <c r="B32" s="256"/>
      <c r="C32" s="255"/>
      <c r="D32" s="255"/>
      <c r="E32" s="255"/>
      <c r="F32" s="219" t="s">
        <v>257</v>
      </c>
      <c r="G32" s="272"/>
      <c r="H32" s="255"/>
    </row>
    <row r="33" spans="2:10" ht="16.5" customHeight="1" x14ac:dyDescent="0.2"/>
    <row r="34" spans="2:10" ht="15" customHeight="1" x14ac:dyDescent="0.2">
      <c r="B34" s="445" t="s">
        <v>258</v>
      </c>
      <c r="C34" s="446"/>
      <c r="D34" s="446"/>
      <c r="E34" s="446"/>
      <c r="F34" s="446"/>
      <c r="G34" s="446"/>
      <c r="H34" s="446"/>
    </row>
    <row r="35" spans="2:10" ht="14.25" customHeight="1" x14ac:dyDescent="0.2">
      <c r="B35" s="455" t="s">
        <v>259</v>
      </c>
      <c r="C35" s="456"/>
      <c r="D35" s="456"/>
      <c r="E35" s="456"/>
      <c r="F35" s="456"/>
      <c r="G35" s="457" t="s">
        <v>260</v>
      </c>
      <c r="H35" s="446"/>
    </row>
    <row r="36" spans="2:10" ht="15" customHeight="1" x14ac:dyDescent="0.2">
      <c r="B36" s="220"/>
      <c r="C36" s="217"/>
      <c r="E36" s="219" t="s">
        <v>261</v>
      </c>
      <c r="F36" s="276">
        <f>IF(D9="primarna kmetijska proizvodnja",25000,300000)</f>
        <v>300000</v>
      </c>
    </row>
    <row r="37" spans="2:10" ht="15" customHeight="1" x14ac:dyDescent="0.2">
      <c r="B37" s="220"/>
      <c r="C37" s="217"/>
      <c r="D37" s="217"/>
      <c r="G37" s="217"/>
      <c r="H37" s="217"/>
    </row>
    <row r="38" spans="2:10" ht="15" customHeight="1" x14ac:dyDescent="0.2">
      <c r="B38" s="445" t="s">
        <v>262</v>
      </c>
      <c r="C38" s="446"/>
      <c r="D38" s="446"/>
      <c r="E38" s="446"/>
      <c r="F38" s="446"/>
      <c r="G38" s="446"/>
      <c r="H38" s="446"/>
    </row>
    <row r="39" spans="2:10" ht="15" customHeight="1" x14ac:dyDescent="0.2">
      <c r="B39" s="218" t="s">
        <v>263</v>
      </c>
      <c r="C39" s="219"/>
      <c r="D39" s="219"/>
      <c r="G39" s="217"/>
      <c r="H39" s="217"/>
    </row>
    <row r="40" spans="2:10" ht="130.5" customHeight="1" x14ac:dyDescent="0.2">
      <c r="B40" s="447" t="s">
        <v>264</v>
      </c>
      <c r="C40" s="433"/>
      <c r="D40" s="433"/>
      <c r="E40" s="433"/>
      <c r="F40" s="433"/>
      <c r="G40" s="433"/>
      <c r="H40" s="433"/>
    </row>
    <row r="41" spans="2:10" ht="25.5" customHeight="1" x14ac:dyDescent="0.2">
      <c r="B41" s="461" t="s">
        <v>265</v>
      </c>
      <c r="C41" s="462"/>
      <c r="D41" s="462"/>
      <c r="E41" s="462"/>
      <c r="F41" s="462"/>
      <c r="G41" s="462"/>
      <c r="H41" s="462"/>
    </row>
    <row r="42" spans="2:10" ht="15.75" customHeight="1" x14ac:dyDescent="0.2">
      <c r="B42" s="220"/>
      <c r="C42" s="217"/>
      <c r="D42" s="218"/>
      <c r="E42" s="219" t="s">
        <v>266</v>
      </c>
      <c r="F42" s="277" t="e">
        <f>VLOOKUP($D$7,$A$70:$R$431,15,FALSE)</f>
        <v>#N/A</v>
      </c>
      <c r="G42" s="217"/>
      <c r="H42" s="217"/>
    </row>
    <row r="43" spans="2:10" ht="15" customHeight="1" x14ac:dyDescent="0.2">
      <c r="B43" s="220"/>
      <c r="C43" s="217"/>
      <c r="D43" s="217"/>
      <c r="E43" s="219" t="s">
        <v>267</v>
      </c>
      <c r="F43" s="277" t="e">
        <f>VLOOKUP($D$7,$A$71:$R$431,16,FALSE)</f>
        <v>#DIV/0!</v>
      </c>
      <c r="G43" s="217"/>
      <c r="H43" s="217"/>
      <c r="J43" s="244"/>
    </row>
    <row r="44" spans="2:10" ht="15" customHeight="1" x14ac:dyDescent="0.2">
      <c r="B44" s="220"/>
      <c r="C44" s="217"/>
      <c r="D44" s="217"/>
      <c r="E44" s="219" t="s">
        <v>268</v>
      </c>
      <c r="F44" s="277">
        <f>IF(G32="DA",J45,0)</f>
        <v>0</v>
      </c>
      <c r="G44" s="217"/>
      <c r="H44" s="217"/>
      <c r="J44" s="244">
        <f>5%*G26</f>
        <v>0</v>
      </c>
    </row>
    <row r="45" spans="2:10" ht="15" customHeight="1" x14ac:dyDescent="0.2">
      <c r="B45" s="224"/>
      <c r="C45" s="217"/>
      <c r="D45" s="217"/>
      <c r="E45" s="219" t="s">
        <v>269</v>
      </c>
      <c r="F45" s="277" t="e">
        <f>VLOOKUP($D$7,$A$71:$R$431,17,FALSE)</f>
        <v>#DIV/0!</v>
      </c>
      <c r="G45" s="217"/>
      <c r="H45" s="217"/>
      <c r="J45" s="244">
        <f>IF(J44&gt;10000,10000,J44)</f>
        <v>0</v>
      </c>
    </row>
    <row r="46" spans="2:10" ht="15" customHeight="1" x14ac:dyDescent="0.2">
      <c r="B46" s="218"/>
      <c r="C46" s="218"/>
      <c r="D46" s="225" t="s">
        <v>270</v>
      </c>
      <c r="E46" s="458" t="e">
        <f>F42+F43+F44+F45</f>
        <v>#N/A</v>
      </c>
      <c r="F46" s="459"/>
      <c r="G46" s="218"/>
      <c r="H46" s="218"/>
    </row>
    <row r="47" spans="2:10" ht="15" customHeight="1" x14ac:dyDescent="0.2">
      <c r="B47" s="218"/>
      <c r="C47" s="218"/>
      <c r="D47" s="225"/>
      <c r="E47" s="232"/>
      <c r="F47" s="232"/>
      <c r="G47" s="218"/>
      <c r="H47" s="218"/>
    </row>
    <row r="48" spans="2:10" ht="15" customHeight="1" x14ac:dyDescent="0.2">
      <c r="B48" s="445" t="s">
        <v>271</v>
      </c>
      <c r="C48" s="446"/>
      <c r="D48" s="446"/>
      <c r="E48" s="446"/>
      <c r="F48" s="446"/>
      <c r="G48" s="446"/>
      <c r="H48" s="446"/>
    </row>
    <row r="49" spans="2:11" ht="37.5" customHeight="1" x14ac:dyDescent="0.2">
      <c r="B49" s="434" t="s">
        <v>272</v>
      </c>
      <c r="C49" s="446"/>
      <c r="D49" s="446"/>
      <c r="E49" s="446"/>
      <c r="F49" s="446"/>
      <c r="G49" s="446"/>
      <c r="H49" s="446"/>
    </row>
    <row r="50" spans="2:11" ht="15" customHeight="1" x14ac:dyDescent="0.2">
      <c r="B50" s="220"/>
      <c r="C50" s="217"/>
      <c r="D50" s="218"/>
      <c r="E50" s="219" t="s">
        <v>266</v>
      </c>
      <c r="F50" s="277" t="e">
        <f>IF(D8="DA",F42*J25,F42*K25)</f>
        <v>#N/A</v>
      </c>
      <c r="G50" s="217"/>
      <c r="H50" s="217"/>
    </row>
    <row r="51" spans="2:11" ht="15" customHeight="1" x14ac:dyDescent="0.2">
      <c r="B51" s="220"/>
      <c r="C51" s="217"/>
      <c r="D51" s="217"/>
      <c r="E51" s="219" t="s">
        <v>267</v>
      </c>
      <c r="F51" s="277" t="e">
        <f>IF(D8="DA",F43*J25,F43*K25)</f>
        <v>#DIV/0!</v>
      </c>
      <c r="G51" s="217"/>
      <c r="H51" s="217"/>
    </row>
    <row r="52" spans="2:11" ht="15" customHeight="1" x14ac:dyDescent="0.2">
      <c r="B52" s="224"/>
      <c r="C52" s="217"/>
      <c r="D52" s="217"/>
      <c r="E52" s="219" t="s">
        <v>269</v>
      </c>
      <c r="F52" s="277" t="e">
        <f>IF(D8="DA",F45*J25,F45*K25)</f>
        <v>#DIV/0!</v>
      </c>
      <c r="G52" s="217"/>
      <c r="H52" s="217"/>
    </row>
    <row r="53" spans="2:11" ht="15" customHeight="1" x14ac:dyDescent="0.2">
      <c r="B53" s="218"/>
      <c r="C53" s="218"/>
      <c r="D53" s="225" t="s">
        <v>273</v>
      </c>
      <c r="E53" s="458" t="e">
        <f>F50+F51+F52</f>
        <v>#N/A</v>
      </c>
      <c r="F53" s="459"/>
      <c r="G53" s="218"/>
      <c r="H53" s="218"/>
    </row>
    <row r="54" spans="2:11" ht="15" customHeight="1" x14ac:dyDescent="0.2">
      <c r="B54" s="448" t="e">
        <f>IF(E53&gt;F36,"POMOČ DE MINIMIS PRESEGA ZGORNJO MEJO - ZNIŽAJ ZNESEK POSOJILA V UPRAVIČENIH STROŠKIH PO SHEMI DE MINIMIS","POMOČ DE MINIMIS NE PRESEGA ZGORNJE MEJE - OK")</f>
        <v>#N/A</v>
      </c>
      <c r="C54" s="449"/>
      <c r="D54" s="449"/>
      <c r="E54" s="449"/>
      <c r="F54" s="449"/>
      <c r="G54" s="449"/>
      <c r="H54" s="451"/>
      <c r="J54" s="248"/>
      <c r="K54" s="248"/>
    </row>
    <row r="55" spans="2:11" ht="15" customHeight="1" x14ac:dyDescent="0.2">
      <c r="B55" s="218"/>
      <c r="C55" s="218"/>
      <c r="D55" s="225"/>
      <c r="E55" s="226"/>
      <c r="F55" s="227"/>
      <c r="G55" s="218"/>
      <c r="H55" s="218"/>
    </row>
    <row r="56" spans="2:11" ht="15" customHeight="1" x14ac:dyDescent="0.2">
      <c r="B56" s="434" t="s">
        <v>274</v>
      </c>
      <c r="C56" s="446"/>
      <c r="D56" s="446"/>
      <c r="E56" s="446"/>
      <c r="F56" s="446"/>
      <c r="G56" s="446"/>
      <c r="H56" s="446"/>
    </row>
    <row r="57" spans="2:11" ht="15" customHeight="1" x14ac:dyDescent="0.2">
      <c r="B57" s="218"/>
      <c r="C57" s="218"/>
      <c r="D57" s="225"/>
      <c r="E57" s="236" t="s">
        <v>275</v>
      </c>
      <c r="F57" s="275">
        <f>'FINANČNA KONSTRUKCIJA'!E44</f>
        <v>0</v>
      </c>
      <c r="G57" s="218"/>
      <c r="H57" s="218"/>
    </row>
    <row r="58" spans="2:11" ht="27.75" customHeight="1" x14ac:dyDescent="0.2">
      <c r="B58" s="434" t="s">
        <v>276</v>
      </c>
      <c r="C58" s="446"/>
      <c r="D58" s="446"/>
      <c r="E58" s="446"/>
      <c r="F58" s="446"/>
      <c r="G58" s="446"/>
      <c r="H58" s="446"/>
    </row>
    <row r="59" spans="2:11" ht="15" customHeight="1" x14ac:dyDescent="0.2">
      <c r="B59" s="220"/>
      <c r="C59" s="217"/>
      <c r="D59" s="218"/>
      <c r="E59" s="219" t="s">
        <v>266</v>
      </c>
      <c r="F59" s="277" t="e">
        <f>IF(D8="da",F42*J26,F42*K26)</f>
        <v>#N/A</v>
      </c>
      <c r="G59" s="217"/>
      <c r="H59" s="217"/>
    </row>
    <row r="60" spans="2:11" ht="15" customHeight="1" x14ac:dyDescent="0.2">
      <c r="B60" s="220"/>
      <c r="C60" s="217"/>
      <c r="D60" s="217"/>
      <c r="E60" s="219" t="s">
        <v>267</v>
      </c>
      <c r="F60" s="277" t="e">
        <f>IF(D8="DA",F43*J26,F43*K26)</f>
        <v>#DIV/0!</v>
      </c>
      <c r="G60" s="217"/>
      <c r="H60" s="217"/>
    </row>
    <row r="61" spans="2:11" ht="15" customHeight="1" x14ac:dyDescent="0.2">
      <c r="B61" s="220"/>
      <c r="C61" s="217"/>
      <c r="D61" s="217"/>
      <c r="E61" s="219" t="s">
        <v>268</v>
      </c>
      <c r="F61" s="277">
        <f>F44</f>
        <v>0</v>
      </c>
      <c r="G61" s="217"/>
      <c r="H61" s="217"/>
    </row>
    <row r="62" spans="2:11" ht="15" customHeight="1" x14ac:dyDescent="0.2">
      <c r="B62" s="224"/>
      <c r="C62" s="217"/>
      <c r="D62" s="217"/>
      <c r="E62" s="219" t="s">
        <v>269</v>
      </c>
      <c r="F62" s="277" t="e">
        <f>IF(D8="da",F45*J26,F45*K26)</f>
        <v>#DIV/0!</v>
      </c>
      <c r="G62" s="217"/>
      <c r="H62" s="217"/>
      <c r="J62" s="248" t="e">
        <f>(E63+F57)/G24</f>
        <v>#N/A</v>
      </c>
      <c r="K62" s="248" t="e">
        <f>(F57+E63)/H24</f>
        <v>#N/A</v>
      </c>
    </row>
    <row r="63" spans="2:11" ht="16.5" customHeight="1" x14ac:dyDescent="0.2">
      <c r="B63" s="218"/>
      <c r="C63" s="218"/>
      <c r="D63" s="225" t="s">
        <v>277</v>
      </c>
      <c r="E63" s="458" t="e">
        <f>F59+F60+F61+F62</f>
        <v>#N/A</v>
      </c>
      <c r="F63" s="459"/>
      <c r="G63" s="218"/>
      <c r="H63" s="218"/>
      <c r="J63" s="248" t="e">
        <f>IF(D8="DA",J62,K62)</f>
        <v>#N/A</v>
      </c>
    </row>
    <row r="64" spans="2:11" ht="15" customHeight="1" x14ac:dyDescent="0.2">
      <c r="B64" s="448" t="e">
        <f>IF(J63&gt;80%,"PRESEŽENA INTENZIVNOST DRŽAVNE POMOČI - ZNIŽAJ ZNESEK POSOJILA V UPRAVIČENIH STROŠKIH PO SHEMI O SKUPINSKIH IZJEMAH V KMETIJSTVU","INTENZIVNOST DRŽAVNE POMOČI NI PRESEŽENA - OK")</f>
        <v>#N/A</v>
      </c>
      <c r="C64" s="449"/>
      <c r="D64" s="449"/>
      <c r="E64" s="449"/>
      <c r="F64" s="449"/>
      <c r="G64" s="449"/>
      <c r="H64" s="451"/>
    </row>
    <row r="65" spans="1:18" ht="15" customHeight="1" x14ac:dyDescent="0.2">
      <c r="B65" s="218"/>
      <c r="C65" s="218"/>
      <c r="D65" s="225"/>
      <c r="E65" s="226"/>
      <c r="F65" s="227"/>
      <c r="G65" s="218"/>
      <c r="H65" s="218"/>
    </row>
    <row r="66" spans="1:18" ht="15" customHeight="1" x14ac:dyDescent="0.2">
      <c r="B66" s="218"/>
      <c r="C66" s="218"/>
      <c r="D66" s="225"/>
      <c r="E66" s="228" t="s">
        <v>278</v>
      </c>
      <c r="F66" s="278" t="e">
        <f>VLOOKUP($D$7, $A$70:$R$430,18,FALSE)</f>
        <v>#DIV/0!</v>
      </c>
      <c r="G66" s="218"/>
      <c r="H66" s="218"/>
    </row>
    <row r="67" spans="1:18" ht="17.25" customHeight="1" x14ac:dyDescent="0.25">
      <c r="B67" s="463" t="s">
        <v>279</v>
      </c>
      <c r="C67" s="464"/>
      <c r="D67" s="464"/>
      <c r="E67" s="464"/>
      <c r="F67" s="279" t="e">
        <f>F66-F44</f>
        <v>#DIV/0!</v>
      </c>
      <c r="G67" s="218"/>
      <c r="H67" s="218"/>
    </row>
    <row r="68" spans="1:18" ht="54" customHeight="1" x14ac:dyDescent="0.2">
      <c r="B68" s="431" t="s">
        <v>280</v>
      </c>
      <c r="C68" s="460"/>
      <c r="D68" s="460"/>
      <c r="E68" s="460"/>
      <c r="F68" s="460"/>
      <c r="G68" s="460"/>
      <c r="H68" s="460"/>
    </row>
    <row r="69" spans="1:18" ht="57" customHeight="1" x14ac:dyDescent="0.2">
      <c r="B69" s="447" t="s">
        <v>281</v>
      </c>
      <c r="C69" s="433"/>
      <c r="D69" s="433"/>
      <c r="E69" s="433"/>
      <c r="F69" s="433"/>
      <c r="G69" s="433"/>
      <c r="H69" s="433"/>
    </row>
    <row r="70" spans="1:18" ht="72" customHeight="1" thickBot="1" x14ac:dyDescent="0.25">
      <c r="B70" s="230" t="s">
        <v>282</v>
      </c>
      <c r="C70" s="230" t="s">
        <v>283</v>
      </c>
      <c r="D70" s="230" t="s">
        <v>284</v>
      </c>
      <c r="E70" s="230" t="s">
        <v>285</v>
      </c>
      <c r="F70" s="230" t="s">
        <v>286</v>
      </c>
      <c r="G70" s="230" t="s">
        <v>287</v>
      </c>
      <c r="H70" s="230" t="s">
        <v>288</v>
      </c>
      <c r="J70" s="249" t="s">
        <v>289</v>
      </c>
      <c r="K70" s="249" t="s">
        <v>290</v>
      </c>
      <c r="L70" s="249" t="s">
        <v>291</v>
      </c>
      <c r="M70" s="249" t="s">
        <v>292</v>
      </c>
      <c r="N70" s="249" t="s">
        <v>293</v>
      </c>
      <c r="O70" s="249" t="s">
        <v>294</v>
      </c>
      <c r="P70" s="249" t="s">
        <v>295</v>
      </c>
      <c r="Q70" s="249" t="s">
        <v>296</v>
      </c>
      <c r="R70" s="249" t="s">
        <v>297</v>
      </c>
    </row>
    <row r="71" spans="1:18" ht="15" customHeight="1" thickTop="1" x14ac:dyDescent="0.2">
      <c r="A71" s="250">
        <v>0</v>
      </c>
      <c r="B71" s="240">
        <f t="shared" ref="B71:B134" si="0">EOMONTH($D$5,A71)</f>
        <v>31</v>
      </c>
      <c r="C71" s="241">
        <f>$D$11</f>
        <v>0</v>
      </c>
      <c r="D71" s="241">
        <v>0</v>
      </c>
      <c r="E71" s="241" t="e">
        <f>C71*$D$12*J71</f>
        <v>#DIV/0!</v>
      </c>
      <c r="F71" s="241" t="e">
        <f>(L71+K71)-H71</f>
        <v>#DIV/0!</v>
      </c>
      <c r="G71" s="241" t="e">
        <f>(C71*($D$13*$D$14)*($D$15*J71))/N71</f>
        <v>#N/A</v>
      </c>
      <c r="H71" s="241" t="e">
        <f>(C71*(1.5%-$D$12)*J71)/N71</f>
        <v>#DIV/0!</v>
      </c>
      <c r="J71" s="238" t="e">
        <f>List1!F2</f>
        <v>#N/A</v>
      </c>
      <c r="K71" s="244">
        <f>$M$12+7</f>
        <v>7</v>
      </c>
      <c r="L71" s="244" t="e">
        <f>(C71*($J$16-$D$12)*J71)/N71</f>
        <v>#DIV/0!</v>
      </c>
      <c r="N71" s="238" t="e">
        <f t="shared" ref="N71:N134" si="1">POWER(1+($J$16*J71),A71)</f>
        <v>#N/A</v>
      </c>
      <c r="O71" s="244" t="e">
        <f>G71</f>
        <v>#N/A</v>
      </c>
      <c r="P71" s="244" t="e">
        <f>H71</f>
        <v>#DIV/0!</v>
      </c>
      <c r="Q71" s="244" t="e">
        <f>F71</f>
        <v>#DIV/0!</v>
      </c>
      <c r="R71" s="244" t="e">
        <f>D71+E71</f>
        <v>#DIV/0!</v>
      </c>
    </row>
    <row r="72" spans="1:18" ht="15" customHeight="1" x14ac:dyDescent="0.2">
      <c r="A72" s="250">
        <f>A71+1</f>
        <v>1</v>
      </c>
      <c r="B72" s="240">
        <f t="shared" si="0"/>
        <v>59</v>
      </c>
      <c r="C72" s="241">
        <f>C71-D71</f>
        <v>0</v>
      </c>
      <c r="D72" s="241" t="e">
        <f t="shared" ref="D72:D135" si="2">IF(A72&lt;$J$6,0,$J$11)</f>
        <v>#DIV/0!</v>
      </c>
      <c r="E72" s="241" t="e">
        <f t="shared" ref="E72:E135" si="3">C71*$D$12*J72</f>
        <v>#DIV/0!</v>
      </c>
      <c r="F72" s="241" t="e">
        <f t="shared" ref="F72:F134" si="4">(L72+K72)-H72</f>
        <v>#DIV/0!</v>
      </c>
      <c r="G72" s="241" t="e">
        <f t="shared" ref="G72:G135" si="5">(C71*($D$13*$D$14)*($D$15*J72))/N72</f>
        <v>#N/A</v>
      </c>
      <c r="H72" s="241" t="e">
        <f t="shared" ref="H72:H135" si="6">(C71*(1.5%-$D$12)*J72)/N72</f>
        <v>#DIV/0!</v>
      </c>
      <c r="J72" s="238" t="e">
        <f>List1!F3</f>
        <v>#N/A</v>
      </c>
      <c r="K72" s="244">
        <v>7</v>
      </c>
      <c r="L72" s="244" t="e">
        <f t="shared" ref="L72:L135" si="7">(C71*($J$16-$D$12)*J72)/N72</f>
        <v>#DIV/0!</v>
      </c>
      <c r="N72" s="238" t="e">
        <f t="shared" si="1"/>
        <v>#N/A</v>
      </c>
      <c r="O72" s="244" t="e">
        <f t="shared" ref="O72:O135" si="8">O71+G72</f>
        <v>#N/A</v>
      </c>
      <c r="P72" s="244" t="e">
        <f t="shared" ref="P72:P135" si="9">P71+H72</f>
        <v>#DIV/0!</v>
      </c>
      <c r="Q72" s="244" t="e">
        <f t="shared" ref="Q72:Q135" si="10">Q71+F72</f>
        <v>#DIV/0!</v>
      </c>
      <c r="R72" s="244" t="e">
        <f t="shared" ref="R72:R135" si="11">R71+D72+E72</f>
        <v>#DIV/0!</v>
      </c>
    </row>
    <row r="73" spans="1:18" ht="15" customHeight="1" x14ac:dyDescent="0.2">
      <c r="A73" s="250">
        <f t="shared" ref="A73:A136" si="12">A72+1</f>
        <v>2</v>
      </c>
      <c r="B73" s="240">
        <f t="shared" si="0"/>
        <v>91</v>
      </c>
      <c r="C73" s="241" t="e">
        <f t="shared" ref="C73:C136" si="13">C72-D72</f>
        <v>#DIV/0!</v>
      </c>
      <c r="D73" s="241" t="e">
        <f t="shared" si="2"/>
        <v>#DIV/0!</v>
      </c>
      <c r="E73" s="241" t="e">
        <f t="shared" si="3"/>
        <v>#DIV/0!</v>
      </c>
      <c r="F73" s="241" t="e">
        <f t="shared" si="4"/>
        <v>#DIV/0!</v>
      </c>
      <c r="G73" s="241" t="e">
        <f t="shared" si="5"/>
        <v>#N/A</v>
      </c>
      <c r="H73" s="241" t="e">
        <f t="shared" si="6"/>
        <v>#DIV/0!</v>
      </c>
      <c r="J73" s="238" t="e">
        <f>List1!F4</f>
        <v>#N/A</v>
      </c>
      <c r="K73" s="244">
        <v>7</v>
      </c>
      <c r="L73" s="244" t="e">
        <f t="shared" si="7"/>
        <v>#DIV/0!</v>
      </c>
      <c r="N73" s="238" t="e">
        <f t="shared" si="1"/>
        <v>#N/A</v>
      </c>
      <c r="O73" s="244" t="e">
        <f t="shared" si="8"/>
        <v>#N/A</v>
      </c>
      <c r="P73" s="244" t="e">
        <f t="shared" si="9"/>
        <v>#DIV/0!</v>
      </c>
      <c r="Q73" s="244" t="e">
        <f t="shared" si="10"/>
        <v>#DIV/0!</v>
      </c>
      <c r="R73" s="244" t="e">
        <f t="shared" si="11"/>
        <v>#DIV/0!</v>
      </c>
    </row>
    <row r="74" spans="1:18" ht="15" customHeight="1" x14ac:dyDescent="0.2">
      <c r="A74" s="250">
        <f t="shared" si="12"/>
        <v>3</v>
      </c>
      <c r="B74" s="240">
        <f t="shared" si="0"/>
        <v>121</v>
      </c>
      <c r="C74" s="241" t="e">
        <f t="shared" si="13"/>
        <v>#DIV/0!</v>
      </c>
      <c r="D74" s="241" t="e">
        <f t="shared" si="2"/>
        <v>#DIV/0!</v>
      </c>
      <c r="E74" s="241" t="e">
        <f t="shared" si="3"/>
        <v>#DIV/0!</v>
      </c>
      <c r="F74" s="241" t="e">
        <f t="shared" si="4"/>
        <v>#DIV/0!</v>
      </c>
      <c r="G74" s="241" t="e">
        <f t="shared" si="5"/>
        <v>#DIV/0!</v>
      </c>
      <c r="H74" s="241" t="e">
        <f t="shared" si="6"/>
        <v>#DIV/0!</v>
      </c>
      <c r="J74" s="238" t="e">
        <f>List1!F5</f>
        <v>#N/A</v>
      </c>
      <c r="K74" s="244">
        <v>7</v>
      </c>
      <c r="L74" s="244" t="e">
        <f t="shared" si="7"/>
        <v>#DIV/0!</v>
      </c>
      <c r="N74" s="238" t="e">
        <f t="shared" si="1"/>
        <v>#N/A</v>
      </c>
      <c r="O74" s="244" t="e">
        <f t="shared" si="8"/>
        <v>#N/A</v>
      </c>
      <c r="P74" s="244" t="e">
        <f t="shared" si="9"/>
        <v>#DIV/0!</v>
      </c>
      <c r="Q74" s="244" t="e">
        <f t="shared" si="10"/>
        <v>#DIV/0!</v>
      </c>
      <c r="R74" s="244" t="e">
        <f t="shared" si="11"/>
        <v>#DIV/0!</v>
      </c>
    </row>
    <row r="75" spans="1:18" ht="15" customHeight="1" x14ac:dyDescent="0.2">
      <c r="A75" s="250">
        <f t="shared" si="12"/>
        <v>4</v>
      </c>
      <c r="B75" s="240">
        <f t="shared" si="0"/>
        <v>152</v>
      </c>
      <c r="C75" s="241" t="e">
        <f t="shared" si="13"/>
        <v>#DIV/0!</v>
      </c>
      <c r="D75" s="241" t="e">
        <f t="shared" si="2"/>
        <v>#DIV/0!</v>
      </c>
      <c r="E75" s="241" t="e">
        <f t="shared" si="3"/>
        <v>#DIV/0!</v>
      </c>
      <c r="F75" s="241" t="e">
        <f t="shared" si="4"/>
        <v>#DIV/0!</v>
      </c>
      <c r="G75" s="241" t="e">
        <f t="shared" si="5"/>
        <v>#DIV/0!</v>
      </c>
      <c r="H75" s="241" t="e">
        <f t="shared" si="6"/>
        <v>#DIV/0!</v>
      </c>
      <c r="J75" s="238" t="e">
        <f>List1!F6</f>
        <v>#N/A</v>
      </c>
      <c r="K75" s="244">
        <v>7</v>
      </c>
      <c r="L75" s="244" t="e">
        <f t="shared" si="7"/>
        <v>#DIV/0!</v>
      </c>
      <c r="N75" s="238" t="e">
        <f t="shared" si="1"/>
        <v>#N/A</v>
      </c>
      <c r="O75" s="244" t="e">
        <f t="shared" si="8"/>
        <v>#N/A</v>
      </c>
      <c r="P75" s="244" t="e">
        <f t="shared" si="9"/>
        <v>#DIV/0!</v>
      </c>
      <c r="Q75" s="244" t="e">
        <f t="shared" si="10"/>
        <v>#DIV/0!</v>
      </c>
      <c r="R75" s="244" t="e">
        <f t="shared" si="11"/>
        <v>#DIV/0!</v>
      </c>
    </row>
    <row r="76" spans="1:18" ht="15" customHeight="1" x14ac:dyDescent="0.2">
      <c r="A76" s="250">
        <f t="shared" si="12"/>
        <v>5</v>
      </c>
      <c r="B76" s="240">
        <f t="shared" si="0"/>
        <v>182</v>
      </c>
      <c r="C76" s="241" t="e">
        <f t="shared" si="13"/>
        <v>#DIV/0!</v>
      </c>
      <c r="D76" s="241" t="e">
        <f t="shared" si="2"/>
        <v>#DIV/0!</v>
      </c>
      <c r="E76" s="241" t="e">
        <f t="shared" si="3"/>
        <v>#DIV/0!</v>
      </c>
      <c r="F76" s="241" t="e">
        <f t="shared" si="4"/>
        <v>#DIV/0!</v>
      </c>
      <c r="G76" s="241" t="e">
        <f t="shared" si="5"/>
        <v>#DIV/0!</v>
      </c>
      <c r="H76" s="241" t="e">
        <f t="shared" si="6"/>
        <v>#DIV/0!</v>
      </c>
      <c r="J76" s="238" t="e">
        <f>List1!F7</f>
        <v>#N/A</v>
      </c>
      <c r="K76" s="244">
        <v>7</v>
      </c>
      <c r="L76" s="244" t="e">
        <f t="shared" si="7"/>
        <v>#DIV/0!</v>
      </c>
      <c r="N76" s="238" t="e">
        <f t="shared" si="1"/>
        <v>#N/A</v>
      </c>
      <c r="O76" s="244" t="e">
        <f t="shared" si="8"/>
        <v>#N/A</v>
      </c>
      <c r="P76" s="244" t="e">
        <f t="shared" si="9"/>
        <v>#DIV/0!</v>
      </c>
      <c r="Q76" s="244" t="e">
        <f t="shared" si="10"/>
        <v>#DIV/0!</v>
      </c>
      <c r="R76" s="244" t="e">
        <f t="shared" si="11"/>
        <v>#DIV/0!</v>
      </c>
    </row>
    <row r="77" spans="1:18" ht="15" customHeight="1" x14ac:dyDescent="0.2">
      <c r="A77" s="250">
        <f t="shared" si="12"/>
        <v>6</v>
      </c>
      <c r="B77" s="240">
        <f t="shared" si="0"/>
        <v>213</v>
      </c>
      <c r="C77" s="241" t="e">
        <f t="shared" si="13"/>
        <v>#DIV/0!</v>
      </c>
      <c r="D77" s="241" t="e">
        <f t="shared" si="2"/>
        <v>#DIV/0!</v>
      </c>
      <c r="E77" s="241" t="e">
        <f t="shared" si="3"/>
        <v>#DIV/0!</v>
      </c>
      <c r="F77" s="241" t="e">
        <f t="shared" si="4"/>
        <v>#DIV/0!</v>
      </c>
      <c r="G77" s="241" t="e">
        <f t="shared" si="5"/>
        <v>#DIV/0!</v>
      </c>
      <c r="H77" s="241" t="e">
        <f t="shared" si="6"/>
        <v>#DIV/0!</v>
      </c>
      <c r="J77" s="238" t="e">
        <f>List1!F8</f>
        <v>#N/A</v>
      </c>
      <c r="K77" s="244">
        <v>7</v>
      </c>
      <c r="L77" s="244" t="e">
        <f t="shared" si="7"/>
        <v>#DIV/0!</v>
      </c>
      <c r="N77" s="238" t="e">
        <f t="shared" si="1"/>
        <v>#N/A</v>
      </c>
      <c r="O77" s="244" t="e">
        <f t="shared" si="8"/>
        <v>#N/A</v>
      </c>
      <c r="P77" s="244" t="e">
        <f t="shared" si="9"/>
        <v>#DIV/0!</v>
      </c>
      <c r="Q77" s="244" t="e">
        <f t="shared" si="10"/>
        <v>#DIV/0!</v>
      </c>
      <c r="R77" s="244" t="e">
        <f t="shared" si="11"/>
        <v>#DIV/0!</v>
      </c>
    </row>
    <row r="78" spans="1:18" ht="15" customHeight="1" x14ac:dyDescent="0.2">
      <c r="A78" s="250">
        <f t="shared" si="12"/>
        <v>7</v>
      </c>
      <c r="B78" s="240">
        <f t="shared" si="0"/>
        <v>244</v>
      </c>
      <c r="C78" s="241" t="e">
        <f t="shared" si="13"/>
        <v>#DIV/0!</v>
      </c>
      <c r="D78" s="241" t="e">
        <f t="shared" si="2"/>
        <v>#DIV/0!</v>
      </c>
      <c r="E78" s="241" t="e">
        <f t="shared" si="3"/>
        <v>#DIV/0!</v>
      </c>
      <c r="F78" s="241" t="e">
        <f t="shared" si="4"/>
        <v>#DIV/0!</v>
      </c>
      <c r="G78" s="241" t="e">
        <f t="shared" si="5"/>
        <v>#DIV/0!</v>
      </c>
      <c r="H78" s="241" t="e">
        <f t="shared" si="6"/>
        <v>#DIV/0!</v>
      </c>
      <c r="J78" s="238" t="e">
        <f>List1!F9</f>
        <v>#N/A</v>
      </c>
      <c r="K78" s="244">
        <v>7</v>
      </c>
      <c r="L78" s="244" t="e">
        <f t="shared" si="7"/>
        <v>#DIV/0!</v>
      </c>
      <c r="N78" s="238" t="e">
        <f t="shared" si="1"/>
        <v>#N/A</v>
      </c>
      <c r="O78" s="244" t="e">
        <f t="shared" si="8"/>
        <v>#N/A</v>
      </c>
      <c r="P78" s="244" t="e">
        <f t="shared" si="9"/>
        <v>#DIV/0!</v>
      </c>
      <c r="Q78" s="244" t="e">
        <f t="shared" si="10"/>
        <v>#DIV/0!</v>
      </c>
      <c r="R78" s="244" t="e">
        <f t="shared" si="11"/>
        <v>#DIV/0!</v>
      </c>
    </row>
    <row r="79" spans="1:18" ht="15" customHeight="1" x14ac:dyDescent="0.2">
      <c r="A79" s="250">
        <f t="shared" si="12"/>
        <v>8</v>
      </c>
      <c r="B79" s="240">
        <f t="shared" si="0"/>
        <v>274</v>
      </c>
      <c r="C79" s="241" t="e">
        <f t="shared" si="13"/>
        <v>#DIV/0!</v>
      </c>
      <c r="D79" s="241" t="e">
        <f t="shared" si="2"/>
        <v>#DIV/0!</v>
      </c>
      <c r="E79" s="241" t="e">
        <f t="shared" si="3"/>
        <v>#DIV/0!</v>
      </c>
      <c r="F79" s="241" t="e">
        <f t="shared" si="4"/>
        <v>#DIV/0!</v>
      </c>
      <c r="G79" s="241" t="e">
        <f t="shared" si="5"/>
        <v>#DIV/0!</v>
      </c>
      <c r="H79" s="241" t="e">
        <f t="shared" si="6"/>
        <v>#DIV/0!</v>
      </c>
      <c r="J79" s="238" t="e">
        <f>List1!F10</f>
        <v>#N/A</v>
      </c>
      <c r="K79" s="244">
        <v>7</v>
      </c>
      <c r="L79" s="244" t="e">
        <f t="shared" si="7"/>
        <v>#DIV/0!</v>
      </c>
      <c r="N79" s="238" t="e">
        <f t="shared" si="1"/>
        <v>#N/A</v>
      </c>
      <c r="O79" s="244" t="e">
        <f t="shared" si="8"/>
        <v>#N/A</v>
      </c>
      <c r="P79" s="244" t="e">
        <f t="shared" si="9"/>
        <v>#DIV/0!</v>
      </c>
      <c r="Q79" s="244" t="e">
        <f t="shared" si="10"/>
        <v>#DIV/0!</v>
      </c>
      <c r="R79" s="244" t="e">
        <f t="shared" si="11"/>
        <v>#DIV/0!</v>
      </c>
    </row>
    <row r="80" spans="1:18" ht="15" customHeight="1" x14ac:dyDescent="0.2">
      <c r="A80" s="250">
        <f t="shared" si="12"/>
        <v>9</v>
      </c>
      <c r="B80" s="240">
        <f t="shared" si="0"/>
        <v>305</v>
      </c>
      <c r="C80" s="241" t="e">
        <f t="shared" si="13"/>
        <v>#DIV/0!</v>
      </c>
      <c r="D80" s="241" t="e">
        <f t="shared" si="2"/>
        <v>#DIV/0!</v>
      </c>
      <c r="E80" s="241" t="e">
        <f t="shared" si="3"/>
        <v>#DIV/0!</v>
      </c>
      <c r="F80" s="241" t="e">
        <f t="shared" si="4"/>
        <v>#DIV/0!</v>
      </c>
      <c r="G80" s="241" t="e">
        <f t="shared" si="5"/>
        <v>#DIV/0!</v>
      </c>
      <c r="H80" s="241" t="e">
        <f t="shared" si="6"/>
        <v>#DIV/0!</v>
      </c>
      <c r="J80" s="238" t="e">
        <f>List1!F11</f>
        <v>#N/A</v>
      </c>
      <c r="K80" s="244">
        <v>7</v>
      </c>
      <c r="L80" s="244" t="e">
        <f t="shared" si="7"/>
        <v>#DIV/0!</v>
      </c>
      <c r="N80" s="238" t="e">
        <f t="shared" si="1"/>
        <v>#N/A</v>
      </c>
      <c r="O80" s="244" t="e">
        <f t="shared" si="8"/>
        <v>#N/A</v>
      </c>
      <c r="P80" s="244" t="e">
        <f t="shared" si="9"/>
        <v>#DIV/0!</v>
      </c>
      <c r="Q80" s="244" t="e">
        <f t="shared" si="10"/>
        <v>#DIV/0!</v>
      </c>
      <c r="R80" s="244" t="e">
        <f t="shared" si="11"/>
        <v>#DIV/0!</v>
      </c>
    </row>
    <row r="81" spans="1:18" ht="15" customHeight="1" x14ac:dyDescent="0.2">
      <c r="A81" s="250">
        <f t="shared" si="12"/>
        <v>10</v>
      </c>
      <c r="B81" s="240">
        <f t="shared" si="0"/>
        <v>335</v>
      </c>
      <c r="C81" s="241" t="e">
        <f t="shared" si="13"/>
        <v>#DIV/0!</v>
      </c>
      <c r="D81" s="241" t="e">
        <f t="shared" si="2"/>
        <v>#DIV/0!</v>
      </c>
      <c r="E81" s="241" t="e">
        <f t="shared" si="3"/>
        <v>#DIV/0!</v>
      </c>
      <c r="F81" s="241" t="e">
        <f t="shared" si="4"/>
        <v>#DIV/0!</v>
      </c>
      <c r="G81" s="241" t="e">
        <f t="shared" si="5"/>
        <v>#DIV/0!</v>
      </c>
      <c r="H81" s="241" t="e">
        <f t="shared" si="6"/>
        <v>#DIV/0!</v>
      </c>
      <c r="J81" s="238" t="e">
        <f>List1!F12</f>
        <v>#N/A</v>
      </c>
      <c r="K81" s="244">
        <v>7</v>
      </c>
      <c r="L81" s="244" t="e">
        <f t="shared" si="7"/>
        <v>#DIV/0!</v>
      </c>
      <c r="N81" s="238" t="e">
        <f t="shared" si="1"/>
        <v>#N/A</v>
      </c>
      <c r="O81" s="244" t="e">
        <f t="shared" si="8"/>
        <v>#N/A</v>
      </c>
      <c r="P81" s="244" t="e">
        <f t="shared" si="9"/>
        <v>#DIV/0!</v>
      </c>
      <c r="Q81" s="244" t="e">
        <f t="shared" si="10"/>
        <v>#DIV/0!</v>
      </c>
      <c r="R81" s="244" t="e">
        <f t="shared" si="11"/>
        <v>#DIV/0!</v>
      </c>
    </row>
    <row r="82" spans="1:18" ht="15" customHeight="1" x14ac:dyDescent="0.2">
      <c r="A82" s="250">
        <f t="shared" si="12"/>
        <v>11</v>
      </c>
      <c r="B82" s="240">
        <f t="shared" si="0"/>
        <v>366</v>
      </c>
      <c r="C82" s="241" t="e">
        <f t="shared" si="13"/>
        <v>#DIV/0!</v>
      </c>
      <c r="D82" s="241" t="e">
        <f t="shared" si="2"/>
        <v>#DIV/0!</v>
      </c>
      <c r="E82" s="241" t="e">
        <f t="shared" si="3"/>
        <v>#DIV/0!</v>
      </c>
      <c r="F82" s="241" t="e">
        <f t="shared" si="4"/>
        <v>#DIV/0!</v>
      </c>
      <c r="G82" s="241" t="e">
        <f t="shared" si="5"/>
        <v>#DIV/0!</v>
      </c>
      <c r="H82" s="241" t="e">
        <f t="shared" si="6"/>
        <v>#DIV/0!</v>
      </c>
      <c r="J82" s="238" t="e">
        <f>List1!F13</f>
        <v>#N/A</v>
      </c>
      <c r="K82" s="244">
        <v>7</v>
      </c>
      <c r="L82" s="244" t="e">
        <f t="shared" si="7"/>
        <v>#DIV/0!</v>
      </c>
      <c r="N82" s="238" t="e">
        <f t="shared" si="1"/>
        <v>#N/A</v>
      </c>
      <c r="O82" s="244" t="e">
        <f t="shared" si="8"/>
        <v>#N/A</v>
      </c>
      <c r="P82" s="244" t="e">
        <f t="shared" si="9"/>
        <v>#DIV/0!</v>
      </c>
      <c r="Q82" s="244" t="e">
        <f t="shared" si="10"/>
        <v>#DIV/0!</v>
      </c>
      <c r="R82" s="244" t="e">
        <f t="shared" si="11"/>
        <v>#DIV/0!</v>
      </c>
    </row>
    <row r="83" spans="1:18" ht="15" customHeight="1" x14ac:dyDescent="0.2">
      <c r="A83" s="250">
        <f t="shared" si="12"/>
        <v>12</v>
      </c>
      <c r="B83" s="240">
        <f t="shared" si="0"/>
        <v>397</v>
      </c>
      <c r="C83" s="241" t="e">
        <f t="shared" si="13"/>
        <v>#DIV/0!</v>
      </c>
      <c r="D83" s="241" t="e">
        <f t="shared" si="2"/>
        <v>#DIV/0!</v>
      </c>
      <c r="E83" s="241" t="e">
        <f t="shared" si="3"/>
        <v>#DIV/0!</v>
      </c>
      <c r="F83" s="241" t="e">
        <f t="shared" si="4"/>
        <v>#DIV/0!</v>
      </c>
      <c r="G83" s="241" t="e">
        <f t="shared" si="5"/>
        <v>#DIV/0!</v>
      </c>
      <c r="H83" s="241" t="e">
        <f t="shared" si="6"/>
        <v>#DIV/0!</v>
      </c>
      <c r="J83" s="238" t="e">
        <f>List1!F14</f>
        <v>#N/A</v>
      </c>
      <c r="K83" s="244">
        <v>7</v>
      </c>
      <c r="L83" s="244" t="e">
        <f t="shared" si="7"/>
        <v>#DIV/0!</v>
      </c>
      <c r="N83" s="238" t="e">
        <f t="shared" si="1"/>
        <v>#N/A</v>
      </c>
      <c r="O83" s="244" t="e">
        <f t="shared" si="8"/>
        <v>#N/A</v>
      </c>
      <c r="P83" s="244" t="e">
        <f t="shared" si="9"/>
        <v>#DIV/0!</v>
      </c>
      <c r="Q83" s="244" t="e">
        <f t="shared" si="10"/>
        <v>#DIV/0!</v>
      </c>
      <c r="R83" s="244" t="e">
        <f t="shared" si="11"/>
        <v>#DIV/0!</v>
      </c>
    </row>
    <row r="84" spans="1:18" ht="15" customHeight="1" x14ac:dyDescent="0.2">
      <c r="A84" s="250">
        <f t="shared" si="12"/>
        <v>13</v>
      </c>
      <c r="B84" s="240">
        <f t="shared" si="0"/>
        <v>425</v>
      </c>
      <c r="C84" s="241" t="e">
        <f t="shared" si="13"/>
        <v>#DIV/0!</v>
      </c>
      <c r="D84" s="241" t="e">
        <f t="shared" si="2"/>
        <v>#DIV/0!</v>
      </c>
      <c r="E84" s="241" t="e">
        <f t="shared" si="3"/>
        <v>#DIV/0!</v>
      </c>
      <c r="F84" s="241" t="e">
        <f t="shared" si="4"/>
        <v>#DIV/0!</v>
      </c>
      <c r="G84" s="241" t="e">
        <f t="shared" si="5"/>
        <v>#DIV/0!</v>
      </c>
      <c r="H84" s="241" t="e">
        <f t="shared" si="6"/>
        <v>#DIV/0!</v>
      </c>
      <c r="J84" s="238" t="e">
        <f>List1!F15</f>
        <v>#N/A</v>
      </c>
      <c r="K84" s="244">
        <v>7</v>
      </c>
      <c r="L84" s="244" t="e">
        <f t="shared" si="7"/>
        <v>#DIV/0!</v>
      </c>
      <c r="N84" s="238" t="e">
        <f t="shared" si="1"/>
        <v>#N/A</v>
      </c>
      <c r="O84" s="244" t="e">
        <f t="shared" si="8"/>
        <v>#N/A</v>
      </c>
      <c r="P84" s="244" t="e">
        <f t="shared" si="9"/>
        <v>#DIV/0!</v>
      </c>
      <c r="Q84" s="244" t="e">
        <f t="shared" si="10"/>
        <v>#DIV/0!</v>
      </c>
      <c r="R84" s="244" t="e">
        <f t="shared" si="11"/>
        <v>#DIV/0!</v>
      </c>
    </row>
    <row r="85" spans="1:18" ht="15" customHeight="1" x14ac:dyDescent="0.2">
      <c r="A85" s="250">
        <f t="shared" si="12"/>
        <v>14</v>
      </c>
      <c r="B85" s="240">
        <f t="shared" si="0"/>
        <v>456</v>
      </c>
      <c r="C85" s="241" t="e">
        <f t="shared" si="13"/>
        <v>#DIV/0!</v>
      </c>
      <c r="D85" s="241" t="e">
        <f t="shared" si="2"/>
        <v>#DIV/0!</v>
      </c>
      <c r="E85" s="241" t="e">
        <f t="shared" si="3"/>
        <v>#DIV/0!</v>
      </c>
      <c r="F85" s="241" t="e">
        <f t="shared" si="4"/>
        <v>#DIV/0!</v>
      </c>
      <c r="G85" s="241" t="e">
        <f t="shared" si="5"/>
        <v>#DIV/0!</v>
      </c>
      <c r="H85" s="241" t="e">
        <f t="shared" si="6"/>
        <v>#DIV/0!</v>
      </c>
      <c r="J85" s="238" t="e">
        <f>List1!F16</f>
        <v>#N/A</v>
      </c>
      <c r="K85" s="244">
        <v>7</v>
      </c>
      <c r="L85" s="244" t="e">
        <f t="shared" si="7"/>
        <v>#DIV/0!</v>
      </c>
      <c r="N85" s="238" t="e">
        <f t="shared" si="1"/>
        <v>#N/A</v>
      </c>
      <c r="O85" s="244" t="e">
        <f t="shared" si="8"/>
        <v>#N/A</v>
      </c>
      <c r="P85" s="244" t="e">
        <f t="shared" si="9"/>
        <v>#DIV/0!</v>
      </c>
      <c r="Q85" s="244" t="e">
        <f t="shared" si="10"/>
        <v>#DIV/0!</v>
      </c>
      <c r="R85" s="244" t="e">
        <f t="shared" si="11"/>
        <v>#DIV/0!</v>
      </c>
    </row>
    <row r="86" spans="1:18" ht="15" customHeight="1" x14ac:dyDescent="0.2">
      <c r="A86" s="250">
        <f t="shared" si="12"/>
        <v>15</v>
      </c>
      <c r="B86" s="240">
        <f t="shared" si="0"/>
        <v>486</v>
      </c>
      <c r="C86" s="241" t="e">
        <f t="shared" si="13"/>
        <v>#DIV/0!</v>
      </c>
      <c r="D86" s="241" t="e">
        <f t="shared" si="2"/>
        <v>#DIV/0!</v>
      </c>
      <c r="E86" s="241" t="e">
        <f t="shared" si="3"/>
        <v>#DIV/0!</v>
      </c>
      <c r="F86" s="241" t="e">
        <f t="shared" si="4"/>
        <v>#DIV/0!</v>
      </c>
      <c r="G86" s="241" t="e">
        <f t="shared" si="5"/>
        <v>#DIV/0!</v>
      </c>
      <c r="H86" s="241" t="e">
        <f t="shared" si="6"/>
        <v>#DIV/0!</v>
      </c>
      <c r="J86" s="238" t="e">
        <f>List1!F17</f>
        <v>#N/A</v>
      </c>
      <c r="K86" s="244">
        <v>7</v>
      </c>
      <c r="L86" s="244" t="e">
        <f t="shared" si="7"/>
        <v>#DIV/0!</v>
      </c>
      <c r="N86" s="238" t="e">
        <f t="shared" si="1"/>
        <v>#N/A</v>
      </c>
      <c r="O86" s="244" t="e">
        <f t="shared" si="8"/>
        <v>#N/A</v>
      </c>
      <c r="P86" s="244" t="e">
        <f t="shared" si="9"/>
        <v>#DIV/0!</v>
      </c>
      <c r="Q86" s="244" t="e">
        <f t="shared" si="10"/>
        <v>#DIV/0!</v>
      </c>
      <c r="R86" s="244" t="e">
        <f t="shared" si="11"/>
        <v>#DIV/0!</v>
      </c>
    </row>
    <row r="87" spans="1:18" ht="15" customHeight="1" x14ac:dyDescent="0.2">
      <c r="A87" s="250">
        <f t="shared" si="12"/>
        <v>16</v>
      </c>
      <c r="B87" s="240">
        <f t="shared" si="0"/>
        <v>517</v>
      </c>
      <c r="C87" s="241" t="e">
        <f t="shared" si="13"/>
        <v>#DIV/0!</v>
      </c>
      <c r="D87" s="241" t="e">
        <f t="shared" si="2"/>
        <v>#DIV/0!</v>
      </c>
      <c r="E87" s="241" t="e">
        <f t="shared" si="3"/>
        <v>#DIV/0!</v>
      </c>
      <c r="F87" s="241" t="e">
        <f t="shared" si="4"/>
        <v>#DIV/0!</v>
      </c>
      <c r="G87" s="241" t="e">
        <f t="shared" si="5"/>
        <v>#DIV/0!</v>
      </c>
      <c r="H87" s="241" t="e">
        <f t="shared" si="6"/>
        <v>#DIV/0!</v>
      </c>
      <c r="J87" s="238" t="e">
        <f>List1!F18</f>
        <v>#N/A</v>
      </c>
      <c r="K87" s="244">
        <v>7</v>
      </c>
      <c r="L87" s="244" t="e">
        <f t="shared" si="7"/>
        <v>#DIV/0!</v>
      </c>
      <c r="N87" s="238" t="e">
        <f t="shared" si="1"/>
        <v>#N/A</v>
      </c>
      <c r="O87" s="244" t="e">
        <f t="shared" si="8"/>
        <v>#N/A</v>
      </c>
      <c r="P87" s="244" t="e">
        <f t="shared" si="9"/>
        <v>#DIV/0!</v>
      </c>
      <c r="Q87" s="244" t="e">
        <f t="shared" si="10"/>
        <v>#DIV/0!</v>
      </c>
      <c r="R87" s="244" t="e">
        <f t="shared" si="11"/>
        <v>#DIV/0!</v>
      </c>
    </row>
    <row r="88" spans="1:18" ht="15" customHeight="1" x14ac:dyDescent="0.2">
      <c r="A88" s="250">
        <f t="shared" si="12"/>
        <v>17</v>
      </c>
      <c r="B88" s="240">
        <f t="shared" si="0"/>
        <v>547</v>
      </c>
      <c r="C88" s="241" t="e">
        <f t="shared" si="13"/>
        <v>#DIV/0!</v>
      </c>
      <c r="D88" s="241" t="e">
        <f t="shared" si="2"/>
        <v>#DIV/0!</v>
      </c>
      <c r="E88" s="241" t="e">
        <f t="shared" si="3"/>
        <v>#DIV/0!</v>
      </c>
      <c r="F88" s="241" t="e">
        <f t="shared" si="4"/>
        <v>#DIV/0!</v>
      </c>
      <c r="G88" s="241" t="e">
        <f t="shared" si="5"/>
        <v>#DIV/0!</v>
      </c>
      <c r="H88" s="241" t="e">
        <f t="shared" si="6"/>
        <v>#DIV/0!</v>
      </c>
      <c r="J88" s="238" t="e">
        <f>List1!F19</f>
        <v>#N/A</v>
      </c>
      <c r="K88" s="244">
        <v>7</v>
      </c>
      <c r="L88" s="244" t="e">
        <f t="shared" si="7"/>
        <v>#DIV/0!</v>
      </c>
      <c r="N88" s="238" t="e">
        <f t="shared" si="1"/>
        <v>#N/A</v>
      </c>
      <c r="O88" s="244" t="e">
        <f t="shared" si="8"/>
        <v>#N/A</v>
      </c>
      <c r="P88" s="244" t="e">
        <f t="shared" si="9"/>
        <v>#DIV/0!</v>
      </c>
      <c r="Q88" s="244" t="e">
        <f t="shared" si="10"/>
        <v>#DIV/0!</v>
      </c>
      <c r="R88" s="244" t="e">
        <f t="shared" si="11"/>
        <v>#DIV/0!</v>
      </c>
    </row>
    <row r="89" spans="1:18" ht="15" customHeight="1" x14ac:dyDescent="0.2">
      <c r="A89" s="250">
        <f t="shared" si="12"/>
        <v>18</v>
      </c>
      <c r="B89" s="240">
        <f t="shared" si="0"/>
        <v>578</v>
      </c>
      <c r="C89" s="241" t="e">
        <f t="shared" si="13"/>
        <v>#DIV/0!</v>
      </c>
      <c r="D89" s="241" t="e">
        <f t="shared" si="2"/>
        <v>#DIV/0!</v>
      </c>
      <c r="E89" s="241" t="e">
        <f t="shared" si="3"/>
        <v>#DIV/0!</v>
      </c>
      <c r="F89" s="241" t="e">
        <f t="shared" si="4"/>
        <v>#DIV/0!</v>
      </c>
      <c r="G89" s="241" t="e">
        <f t="shared" si="5"/>
        <v>#DIV/0!</v>
      </c>
      <c r="H89" s="241" t="e">
        <f t="shared" si="6"/>
        <v>#DIV/0!</v>
      </c>
      <c r="J89" s="238" t="e">
        <f>List1!F20</f>
        <v>#N/A</v>
      </c>
      <c r="K89" s="244">
        <v>7</v>
      </c>
      <c r="L89" s="244" t="e">
        <f t="shared" si="7"/>
        <v>#DIV/0!</v>
      </c>
      <c r="N89" s="238" t="e">
        <f t="shared" si="1"/>
        <v>#N/A</v>
      </c>
      <c r="O89" s="244" t="e">
        <f t="shared" si="8"/>
        <v>#N/A</v>
      </c>
      <c r="P89" s="244" t="e">
        <f t="shared" si="9"/>
        <v>#DIV/0!</v>
      </c>
      <c r="Q89" s="244" t="e">
        <f t="shared" si="10"/>
        <v>#DIV/0!</v>
      </c>
      <c r="R89" s="244" t="e">
        <f t="shared" si="11"/>
        <v>#DIV/0!</v>
      </c>
    </row>
    <row r="90" spans="1:18" ht="15" customHeight="1" x14ac:dyDescent="0.2">
      <c r="A90" s="250">
        <f t="shared" si="12"/>
        <v>19</v>
      </c>
      <c r="B90" s="240">
        <f t="shared" si="0"/>
        <v>609</v>
      </c>
      <c r="C90" s="241" t="e">
        <f t="shared" si="13"/>
        <v>#DIV/0!</v>
      </c>
      <c r="D90" s="241" t="e">
        <f t="shared" si="2"/>
        <v>#DIV/0!</v>
      </c>
      <c r="E90" s="241" t="e">
        <f t="shared" si="3"/>
        <v>#DIV/0!</v>
      </c>
      <c r="F90" s="241" t="e">
        <f t="shared" si="4"/>
        <v>#DIV/0!</v>
      </c>
      <c r="G90" s="241" t="e">
        <f t="shared" si="5"/>
        <v>#DIV/0!</v>
      </c>
      <c r="H90" s="241" t="e">
        <f t="shared" si="6"/>
        <v>#DIV/0!</v>
      </c>
      <c r="J90" s="238" t="e">
        <f>List1!F21</f>
        <v>#N/A</v>
      </c>
      <c r="K90" s="244">
        <v>7</v>
      </c>
      <c r="L90" s="244" t="e">
        <f t="shared" si="7"/>
        <v>#DIV/0!</v>
      </c>
      <c r="N90" s="238" t="e">
        <f t="shared" si="1"/>
        <v>#N/A</v>
      </c>
      <c r="O90" s="244" t="e">
        <f t="shared" si="8"/>
        <v>#N/A</v>
      </c>
      <c r="P90" s="244" t="e">
        <f t="shared" si="9"/>
        <v>#DIV/0!</v>
      </c>
      <c r="Q90" s="244" t="e">
        <f t="shared" si="10"/>
        <v>#DIV/0!</v>
      </c>
      <c r="R90" s="244" t="e">
        <f t="shared" si="11"/>
        <v>#DIV/0!</v>
      </c>
    </row>
    <row r="91" spans="1:18" ht="15" customHeight="1" x14ac:dyDescent="0.2">
      <c r="A91" s="250">
        <f t="shared" si="12"/>
        <v>20</v>
      </c>
      <c r="B91" s="240">
        <f t="shared" si="0"/>
        <v>639</v>
      </c>
      <c r="C91" s="241" t="e">
        <f t="shared" si="13"/>
        <v>#DIV/0!</v>
      </c>
      <c r="D91" s="241" t="e">
        <f t="shared" si="2"/>
        <v>#DIV/0!</v>
      </c>
      <c r="E91" s="241" t="e">
        <f t="shared" si="3"/>
        <v>#DIV/0!</v>
      </c>
      <c r="F91" s="241" t="e">
        <f t="shared" si="4"/>
        <v>#DIV/0!</v>
      </c>
      <c r="G91" s="241" t="e">
        <f t="shared" si="5"/>
        <v>#DIV/0!</v>
      </c>
      <c r="H91" s="241" t="e">
        <f t="shared" si="6"/>
        <v>#DIV/0!</v>
      </c>
      <c r="J91" s="238" t="e">
        <f>List1!F22</f>
        <v>#N/A</v>
      </c>
      <c r="K91" s="244">
        <v>7</v>
      </c>
      <c r="L91" s="244" t="e">
        <f t="shared" si="7"/>
        <v>#DIV/0!</v>
      </c>
      <c r="N91" s="238" t="e">
        <f t="shared" si="1"/>
        <v>#N/A</v>
      </c>
      <c r="O91" s="244" t="e">
        <f t="shared" si="8"/>
        <v>#N/A</v>
      </c>
      <c r="P91" s="244" t="e">
        <f t="shared" si="9"/>
        <v>#DIV/0!</v>
      </c>
      <c r="Q91" s="244" t="e">
        <f t="shared" si="10"/>
        <v>#DIV/0!</v>
      </c>
      <c r="R91" s="244" t="e">
        <f t="shared" si="11"/>
        <v>#DIV/0!</v>
      </c>
    </row>
    <row r="92" spans="1:18" ht="15" customHeight="1" x14ac:dyDescent="0.2">
      <c r="A92" s="250">
        <f t="shared" si="12"/>
        <v>21</v>
      </c>
      <c r="B92" s="240">
        <f t="shared" si="0"/>
        <v>670</v>
      </c>
      <c r="C92" s="241" t="e">
        <f t="shared" si="13"/>
        <v>#DIV/0!</v>
      </c>
      <c r="D92" s="241" t="e">
        <f t="shared" si="2"/>
        <v>#DIV/0!</v>
      </c>
      <c r="E92" s="241" t="e">
        <f t="shared" si="3"/>
        <v>#DIV/0!</v>
      </c>
      <c r="F92" s="241" t="e">
        <f t="shared" si="4"/>
        <v>#DIV/0!</v>
      </c>
      <c r="G92" s="241" t="e">
        <f t="shared" si="5"/>
        <v>#DIV/0!</v>
      </c>
      <c r="H92" s="241" t="e">
        <f t="shared" si="6"/>
        <v>#DIV/0!</v>
      </c>
      <c r="J92" s="238" t="e">
        <f>List1!F23</f>
        <v>#N/A</v>
      </c>
      <c r="K92" s="244">
        <v>7</v>
      </c>
      <c r="L92" s="244" t="e">
        <f t="shared" si="7"/>
        <v>#DIV/0!</v>
      </c>
      <c r="N92" s="238" t="e">
        <f t="shared" si="1"/>
        <v>#N/A</v>
      </c>
      <c r="O92" s="244" t="e">
        <f t="shared" si="8"/>
        <v>#N/A</v>
      </c>
      <c r="P92" s="244" t="e">
        <f t="shared" si="9"/>
        <v>#DIV/0!</v>
      </c>
      <c r="Q92" s="244" t="e">
        <f t="shared" si="10"/>
        <v>#DIV/0!</v>
      </c>
      <c r="R92" s="244" t="e">
        <f t="shared" si="11"/>
        <v>#DIV/0!</v>
      </c>
    </row>
    <row r="93" spans="1:18" ht="15" customHeight="1" x14ac:dyDescent="0.2">
      <c r="A93" s="250">
        <f t="shared" si="12"/>
        <v>22</v>
      </c>
      <c r="B93" s="240">
        <f t="shared" si="0"/>
        <v>700</v>
      </c>
      <c r="C93" s="241" t="e">
        <f t="shared" si="13"/>
        <v>#DIV/0!</v>
      </c>
      <c r="D93" s="241" t="e">
        <f t="shared" si="2"/>
        <v>#DIV/0!</v>
      </c>
      <c r="E93" s="241" t="e">
        <f t="shared" si="3"/>
        <v>#DIV/0!</v>
      </c>
      <c r="F93" s="241" t="e">
        <f t="shared" si="4"/>
        <v>#DIV/0!</v>
      </c>
      <c r="G93" s="241" t="e">
        <f t="shared" si="5"/>
        <v>#DIV/0!</v>
      </c>
      <c r="H93" s="241" t="e">
        <f t="shared" si="6"/>
        <v>#DIV/0!</v>
      </c>
      <c r="J93" s="238" t="e">
        <f>List1!F24</f>
        <v>#N/A</v>
      </c>
      <c r="K93" s="244">
        <v>7</v>
      </c>
      <c r="L93" s="244" t="e">
        <f t="shared" si="7"/>
        <v>#DIV/0!</v>
      </c>
      <c r="N93" s="238" t="e">
        <f t="shared" si="1"/>
        <v>#N/A</v>
      </c>
      <c r="O93" s="244" t="e">
        <f t="shared" si="8"/>
        <v>#N/A</v>
      </c>
      <c r="P93" s="244" t="e">
        <f t="shared" si="9"/>
        <v>#DIV/0!</v>
      </c>
      <c r="Q93" s="244" t="e">
        <f t="shared" si="10"/>
        <v>#DIV/0!</v>
      </c>
      <c r="R93" s="244" t="e">
        <f t="shared" si="11"/>
        <v>#DIV/0!</v>
      </c>
    </row>
    <row r="94" spans="1:18" ht="15" customHeight="1" x14ac:dyDescent="0.2">
      <c r="A94" s="250">
        <f t="shared" si="12"/>
        <v>23</v>
      </c>
      <c r="B94" s="240">
        <f t="shared" si="0"/>
        <v>731</v>
      </c>
      <c r="C94" s="241" t="e">
        <f t="shared" si="13"/>
        <v>#DIV/0!</v>
      </c>
      <c r="D94" s="241" t="e">
        <f t="shared" si="2"/>
        <v>#DIV/0!</v>
      </c>
      <c r="E94" s="241" t="e">
        <f t="shared" si="3"/>
        <v>#DIV/0!</v>
      </c>
      <c r="F94" s="241" t="e">
        <f t="shared" si="4"/>
        <v>#DIV/0!</v>
      </c>
      <c r="G94" s="241" t="e">
        <f t="shared" si="5"/>
        <v>#DIV/0!</v>
      </c>
      <c r="H94" s="241" t="e">
        <f t="shared" si="6"/>
        <v>#DIV/0!</v>
      </c>
      <c r="J94" s="238" t="e">
        <f>List1!F25</f>
        <v>#N/A</v>
      </c>
      <c r="K94" s="244">
        <v>7</v>
      </c>
      <c r="L94" s="244" t="e">
        <f t="shared" si="7"/>
        <v>#DIV/0!</v>
      </c>
      <c r="N94" s="238" t="e">
        <f t="shared" si="1"/>
        <v>#N/A</v>
      </c>
      <c r="O94" s="244" t="e">
        <f t="shared" si="8"/>
        <v>#N/A</v>
      </c>
      <c r="P94" s="244" t="e">
        <f t="shared" si="9"/>
        <v>#DIV/0!</v>
      </c>
      <c r="Q94" s="244" t="e">
        <f t="shared" si="10"/>
        <v>#DIV/0!</v>
      </c>
      <c r="R94" s="244" t="e">
        <f t="shared" si="11"/>
        <v>#DIV/0!</v>
      </c>
    </row>
    <row r="95" spans="1:18" ht="15" customHeight="1" x14ac:dyDescent="0.2">
      <c r="A95" s="250">
        <f t="shared" si="12"/>
        <v>24</v>
      </c>
      <c r="B95" s="240">
        <f t="shared" si="0"/>
        <v>762</v>
      </c>
      <c r="C95" s="241" t="e">
        <f t="shared" si="13"/>
        <v>#DIV/0!</v>
      </c>
      <c r="D95" s="241" t="e">
        <f t="shared" si="2"/>
        <v>#DIV/0!</v>
      </c>
      <c r="E95" s="241" t="e">
        <f t="shared" si="3"/>
        <v>#DIV/0!</v>
      </c>
      <c r="F95" s="241" t="e">
        <f t="shared" si="4"/>
        <v>#DIV/0!</v>
      </c>
      <c r="G95" s="241" t="e">
        <f t="shared" si="5"/>
        <v>#DIV/0!</v>
      </c>
      <c r="H95" s="241" t="e">
        <f t="shared" si="6"/>
        <v>#DIV/0!</v>
      </c>
      <c r="J95" s="238" t="e">
        <f>List1!F26</f>
        <v>#N/A</v>
      </c>
      <c r="K95" s="244">
        <v>7</v>
      </c>
      <c r="L95" s="244" t="e">
        <f t="shared" si="7"/>
        <v>#DIV/0!</v>
      </c>
      <c r="N95" s="238" t="e">
        <f t="shared" si="1"/>
        <v>#N/A</v>
      </c>
      <c r="O95" s="244" t="e">
        <f t="shared" si="8"/>
        <v>#N/A</v>
      </c>
      <c r="P95" s="244" t="e">
        <f t="shared" si="9"/>
        <v>#DIV/0!</v>
      </c>
      <c r="Q95" s="244" t="e">
        <f t="shared" si="10"/>
        <v>#DIV/0!</v>
      </c>
      <c r="R95" s="244" t="e">
        <f t="shared" si="11"/>
        <v>#DIV/0!</v>
      </c>
    </row>
    <row r="96" spans="1:18" ht="15" customHeight="1" x14ac:dyDescent="0.2">
      <c r="A96" s="250">
        <f t="shared" si="12"/>
        <v>25</v>
      </c>
      <c r="B96" s="240">
        <f t="shared" si="0"/>
        <v>790</v>
      </c>
      <c r="C96" s="241" t="e">
        <f t="shared" si="13"/>
        <v>#DIV/0!</v>
      </c>
      <c r="D96" s="241" t="e">
        <f t="shared" si="2"/>
        <v>#DIV/0!</v>
      </c>
      <c r="E96" s="241" t="e">
        <f t="shared" si="3"/>
        <v>#DIV/0!</v>
      </c>
      <c r="F96" s="241" t="e">
        <f t="shared" si="4"/>
        <v>#DIV/0!</v>
      </c>
      <c r="G96" s="241" t="e">
        <f t="shared" si="5"/>
        <v>#DIV/0!</v>
      </c>
      <c r="H96" s="241" t="e">
        <f t="shared" si="6"/>
        <v>#DIV/0!</v>
      </c>
      <c r="J96" s="238" t="e">
        <f>List1!F27</f>
        <v>#N/A</v>
      </c>
      <c r="K96" s="244">
        <v>7</v>
      </c>
      <c r="L96" s="244" t="e">
        <f t="shared" si="7"/>
        <v>#DIV/0!</v>
      </c>
      <c r="N96" s="238" t="e">
        <f t="shared" si="1"/>
        <v>#N/A</v>
      </c>
      <c r="O96" s="244" t="e">
        <f t="shared" si="8"/>
        <v>#N/A</v>
      </c>
      <c r="P96" s="244" t="e">
        <f t="shared" si="9"/>
        <v>#DIV/0!</v>
      </c>
      <c r="Q96" s="244" t="e">
        <f t="shared" si="10"/>
        <v>#DIV/0!</v>
      </c>
      <c r="R96" s="244" t="e">
        <f t="shared" si="11"/>
        <v>#DIV/0!</v>
      </c>
    </row>
    <row r="97" spans="1:18" ht="15" customHeight="1" x14ac:dyDescent="0.2">
      <c r="A97" s="250">
        <f t="shared" si="12"/>
        <v>26</v>
      </c>
      <c r="B97" s="240">
        <f t="shared" si="0"/>
        <v>821</v>
      </c>
      <c r="C97" s="241" t="e">
        <f t="shared" si="13"/>
        <v>#DIV/0!</v>
      </c>
      <c r="D97" s="241" t="e">
        <f t="shared" si="2"/>
        <v>#DIV/0!</v>
      </c>
      <c r="E97" s="241" t="e">
        <f t="shared" si="3"/>
        <v>#DIV/0!</v>
      </c>
      <c r="F97" s="241" t="e">
        <f t="shared" si="4"/>
        <v>#DIV/0!</v>
      </c>
      <c r="G97" s="241" t="e">
        <f t="shared" si="5"/>
        <v>#DIV/0!</v>
      </c>
      <c r="H97" s="241" t="e">
        <f t="shared" si="6"/>
        <v>#DIV/0!</v>
      </c>
      <c r="J97" s="238" t="e">
        <f>List1!F28</f>
        <v>#N/A</v>
      </c>
      <c r="K97" s="244">
        <v>7</v>
      </c>
      <c r="L97" s="244" t="e">
        <f t="shared" si="7"/>
        <v>#DIV/0!</v>
      </c>
      <c r="N97" s="238" t="e">
        <f t="shared" si="1"/>
        <v>#N/A</v>
      </c>
      <c r="O97" s="244" t="e">
        <f t="shared" si="8"/>
        <v>#N/A</v>
      </c>
      <c r="P97" s="244" t="e">
        <f t="shared" si="9"/>
        <v>#DIV/0!</v>
      </c>
      <c r="Q97" s="244" t="e">
        <f t="shared" si="10"/>
        <v>#DIV/0!</v>
      </c>
      <c r="R97" s="244" t="e">
        <f t="shared" si="11"/>
        <v>#DIV/0!</v>
      </c>
    </row>
    <row r="98" spans="1:18" ht="15" customHeight="1" x14ac:dyDescent="0.2">
      <c r="A98" s="250">
        <f t="shared" si="12"/>
        <v>27</v>
      </c>
      <c r="B98" s="240">
        <f t="shared" si="0"/>
        <v>851</v>
      </c>
      <c r="C98" s="241" t="e">
        <f t="shared" si="13"/>
        <v>#DIV/0!</v>
      </c>
      <c r="D98" s="241" t="e">
        <f t="shared" si="2"/>
        <v>#DIV/0!</v>
      </c>
      <c r="E98" s="241" t="e">
        <f t="shared" si="3"/>
        <v>#DIV/0!</v>
      </c>
      <c r="F98" s="241" t="e">
        <f t="shared" si="4"/>
        <v>#DIV/0!</v>
      </c>
      <c r="G98" s="241" t="e">
        <f t="shared" si="5"/>
        <v>#DIV/0!</v>
      </c>
      <c r="H98" s="241" t="e">
        <f t="shared" si="6"/>
        <v>#DIV/0!</v>
      </c>
      <c r="J98" s="238" t="e">
        <f>List1!F29</f>
        <v>#N/A</v>
      </c>
      <c r="K98" s="244">
        <v>7</v>
      </c>
      <c r="L98" s="244" t="e">
        <f t="shared" si="7"/>
        <v>#DIV/0!</v>
      </c>
      <c r="N98" s="238" t="e">
        <f t="shared" si="1"/>
        <v>#N/A</v>
      </c>
      <c r="O98" s="244" t="e">
        <f t="shared" si="8"/>
        <v>#N/A</v>
      </c>
      <c r="P98" s="244" t="e">
        <f t="shared" si="9"/>
        <v>#DIV/0!</v>
      </c>
      <c r="Q98" s="244" t="e">
        <f t="shared" si="10"/>
        <v>#DIV/0!</v>
      </c>
      <c r="R98" s="244" t="e">
        <f t="shared" si="11"/>
        <v>#DIV/0!</v>
      </c>
    </row>
    <row r="99" spans="1:18" ht="15" customHeight="1" x14ac:dyDescent="0.2">
      <c r="A99" s="250">
        <f t="shared" si="12"/>
        <v>28</v>
      </c>
      <c r="B99" s="240">
        <f t="shared" si="0"/>
        <v>882</v>
      </c>
      <c r="C99" s="241" t="e">
        <f t="shared" si="13"/>
        <v>#DIV/0!</v>
      </c>
      <c r="D99" s="241" t="e">
        <f t="shared" si="2"/>
        <v>#DIV/0!</v>
      </c>
      <c r="E99" s="241" t="e">
        <f t="shared" si="3"/>
        <v>#DIV/0!</v>
      </c>
      <c r="F99" s="241" t="e">
        <f t="shared" si="4"/>
        <v>#DIV/0!</v>
      </c>
      <c r="G99" s="241" t="e">
        <f t="shared" si="5"/>
        <v>#DIV/0!</v>
      </c>
      <c r="H99" s="241" t="e">
        <f t="shared" si="6"/>
        <v>#DIV/0!</v>
      </c>
      <c r="J99" s="238" t="e">
        <f>List1!F30</f>
        <v>#N/A</v>
      </c>
      <c r="K99" s="244">
        <v>7</v>
      </c>
      <c r="L99" s="244" t="e">
        <f t="shared" si="7"/>
        <v>#DIV/0!</v>
      </c>
      <c r="N99" s="238" t="e">
        <f t="shared" si="1"/>
        <v>#N/A</v>
      </c>
      <c r="O99" s="244" t="e">
        <f t="shared" si="8"/>
        <v>#N/A</v>
      </c>
      <c r="P99" s="244" t="e">
        <f t="shared" si="9"/>
        <v>#DIV/0!</v>
      </c>
      <c r="Q99" s="244" t="e">
        <f t="shared" si="10"/>
        <v>#DIV/0!</v>
      </c>
      <c r="R99" s="244" t="e">
        <f t="shared" si="11"/>
        <v>#DIV/0!</v>
      </c>
    </row>
    <row r="100" spans="1:18" ht="15" customHeight="1" x14ac:dyDescent="0.2">
      <c r="A100" s="250">
        <f t="shared" si="12"/>
        <v>29</v>
      </c>
      <c r="B100" s="240">
        <f t="shared" si="0"/>
        <v>912</v>
      </c>
      <c r="C100" s="241" t="e">
        <f t="shared" si="13"/>
        <v>#DIV/0!</v>
      </c>
      <c r="D100" s="241" t="e">
        <f t="shared" si="2"/>
        <v>#DIV/0!</v>
      </c>
      <c r="E100" s="241" t="e">
        <f t="shared" si="3"/>
        <v>#DIV/0!</v>
      </c>
      <c r="F100" s="241" t="e">
        <f t="shared" si="4"/>
        <v>#DIV/0!</v>
      </c>
      <c r="G100" s="241" t="e">
        <f t="shared" si="5"/>
        <v>#DIV/0!</v>
      </c>
      <c r="H100" s="241" t="e">
        <f t="shared" si="6"/>
        <v>#DIV/0!</v>
      </c>
      <c r="J100" s="238" t="e">
        <f>List1!F31</f>
        <v>#N/A</v>
      </c>
      <c r="K100" s="244">
        <v>7</v>
      </c>
      <c r="L100" s="244" t="e">
        <f t="shared" si="7"/>
        <v>#DIV/0!</v>
      </c>
      <c r="N100" s="238" t="e">
        <f t="shared" si="1"/>
        <v>#N/A</v>
      </c>
      <c r="O100" s="244" t="e">
        <f t="shared" si="8"/>
        <v>#N/A</v>
      </c>
      <c r="P100" s="244" t="e">
        <f t="shared" si="9"/>
        <v>#DIV/0!</v>
      </c>
      <c r="Q100" s="244" t="e">
        <f t="shared" si="10"/>
        <v>#DIV/0!</v>
      </c>
      <c r="R100" s="244" t="e">
        <f t="shared" si="11"/>
        <v>#DIV/0!</v>
      </c>
    </row>
    <row r="101" spans="1:18" ht="15" customHeight="1" x14ac:dyDescent="0.2">
      <c r="A101" s="250">
        <f t="shared" si="12"/>
        <v>30</v>
      </c>
      <c r="B101" s="240">
        <f t="shared" si="0"/>
        <v>943</v>
      </c>
      <c r="C101" s="241" t="e">
        <f t="shared" si="13"/>
        <v>#DIV/0!</v>
      </c>
      <c r="D101" s="241" t="e">
        <f t="shared" si="2"/>
        <v>#DIV/0!</v>
      </c>
      <c r="E101" s="241" t="e">
        <f t="shared" si="3"/>
        <v>#DIV/0!</v>
      </c>
      <c r="F101" s="241" t="e">
        <f t="shared" si="4"/>
        <v>#DIV/0!</v>
      </c>
      <c r="G101" s="241" t="e">
        <f t="shared" si="5"/>
        <v>#DIV/0!</v>
      </c>
      <c r="H101" s="241" t="e">
        <f t="shared" si="6"/>
        <v>#DIV/0!</v>
      </c>
      <c r="J101" s="238" t="e">
        <f>List1!F32</f>
        <v>#N/A</v>
      </c>
      <c r="K101" s="244">
        <v>7</v>
      </c>
      <c r="L101" s="244" t="e">
        <f t="shared" si="7"/>
        <v>#DIV/0!</v>
      </c>
      <c r="N101" s="238" t="e">
        <f t="shared" si="1"/>
        <v>#N/A</v>
      </c>
      <c r="O101" s="244" t="e">
        <f t="shared" si="8"/>
        <v>#N/A</v>
      </c>
      <c r="P101" s="244" t="e">
        <f t="shared" si="9"/>
        <v>#DIV/0!</v>
      </c>
      <c r="Q101" s="244" t="e">
        <f t="shared" si="10"/>
        <v>#DIV/0!</v>
      </c>
      <c r="R101" s="244" t="e">
        <f t="shared" si="11"/>
        <v>#DIV/0!</v>
      </c>
    </row>
    <row r="102" spans="1:18" ht="15" customHeight="1" x14ac:dyDescent="0.2">
      <c r="A102" s="250">
        <f t="shared" si="12"/>
        <v>31</v>
      </c>
      <c r="B102" s="240">
        <f t="shared" si="0"/>
        <v>974</v>
      </c>
      <c r="C102" s="241" t="e">
        <f t="shared" si="13"/>
        <v>#DIV/0!</v>
      </c>
      <c r="D102" s="241" t="e">
        <f t="shared" si="2"/>
        <v>#DIV/0!</v>
      </c>
      <c r="E102" s="241" t="e">
        <f t="shared" si="3"/>
        <v>#DIV/0!</v>
      </c>
      <c r="F102" s="241" t="e">
        <f t="shared" si="4"/>
        <v>#DIV/0!</v>
      </c>
      <c r="G102" s="241" t="e">
        <f t="shared" si="5"/>
        <v>#DIV/0!</v>
      </c>
      <c r="H102" s="241" t="e">
        <f t="shared" si="6"/>
        <v>#DIV/0!</v>
      </c>
      <c r="J102" s="238" t="e">
        <f>List1!F33</f>
        <v>#N/A</v>
      </c>
      <c r="K102" s="244">
        <v>7</v>
      </c>
      <c r="L102" s="244" t="e">
        <f t="shared" si="7"/>
        <v>#DIV/0!</v>
      </c>
      <c r="N102" s="238" t="e">
        <f t="shared" si="1"/>
        <v>#N/A</v>
      </c>
      <c r="O102" s="244" t="e">
        <f t="shared" si="8"/>
        <v>#N/A</v>
      </c>
      <c r="P102" s="244" t="e">
        <f t="shared" si="9"/>
        <v>#DIV/0!</v>
      </c>
      <c r="Q102" s="244" t="e">
        <f t="shared" si="10"/>
        <v>#DIV/0!</v>
      </c>
      <c r="R102" s="244" t="e">
        <f t="shared" si="11"/>
        <v>#DIV/0!</v>
      </c>
    </row>
    <row r="103" spans="1:18" ht="15" customHeight="1" x14ac:dyDescent="0.2">
      <c r="A103" s="250">
        <f t="shared" si="12"/>
        <v>32</v>
      </c>
      <c r="B103" s="240">
        <f t="shared" si="0"/>
        <v>1004</v>
      </c>
      <c r="C103" s="241" t="e">
        <f t="shared" si="13"/>
        <v>#DIV/0!</v>
      </c>
      <c r="D103" s="241" t="e">
        <f t="shared" si="2"/>
        <v>#DIV/0!</v>
      </c>
      <c r="E103" s="241" t="e">
        <f t="shared" si="3"/>
        <v>#DIV/0!</v>
      </c>
      <c r="F103" s="241" t="e">
        <f t="shared" si="4"/>
        <v>#DIV/0!</v>
      </c>
      <c r="G103" s="241" t="e">
        <f t="shared" si="5"/>
        <v>#DIV/0!</v>
      </c>
      <c r="H103" s="241" t="e">
        <f t="shared" si="6"/>
        <v>#DIV/0!</v>
      </c>
      <c r="J103" s="238" t="e">
        <f>List1!F34</f>
        <v>#N/A</v>
      </c>
      <c r="K103" s="244">
        <v>7</v>
      </c>
      <c r="L103" s="244" t="e">
        <f t="shared" si="7"/>
        <v>#DIV/0!</v>
      </c>
      <c r="N103" s="238" t="e">
        <f t="shared" si="1"/>
        <v>#N/A</v>
      </c>
      <c r="O103" s="244" t="e">
        <f t="shared" si="8"/>
        <v>#N/A</v>
      </c>
      <c r="P103" s="244" t="e">
        <f t="shared" si="9"/>
        <v>#DIV/0!</v>
      </c>
      <c r="Q103" s="244" t="e">
        <f t="shared" si="10"/>
        <v>#DIV/0!</v>
      </c>
      <c r="R103" s="244" t="e">
        <f t="shared" si="11"/>
        <v>#DIV/0!</v>
      </c>
    </row>
    <row r="104" spans="1:18" ht="15" customHeight="1" x14ac:dyDescent="0.2">
      <c r="A104" s="250">
        <f t="shared" si="12"/>
        <v>33</v>
      </c>
      <c r="B104" s="240">
        <f t="shared" si="0"/>
        <v>1035</v>
      </c>
      <c r="C104" s="241" t="e">
        <f t="shared" si="13"/>
        <v>#DIV/0!</v>
      </c>
      <c r="D104" s="241" t="e">
        <f t="shared" si="2"/>
        <v>#DIV/0!</v>
      </c>
      <c r="E104" s="241" t="e">
        <f t="shared" si="3"/>
        <v>#DIV/0!</v>
      </c>
      <c r="F104" s="241" t="e">
        <f t="shared" si="4"/>
        <v>#DIV/0!</v>
      </c>
      <c r="G104" s="241" t="e">
        <f t="shared" si="5"/>
        <v>#DIV/0!</v>
      </c>
      <c r="H104" s="241" t="e">
        <f t="shared" si="6"/>
        <v>#DIV/0!</v>
      </c>
      <c r="J104" s="238" t="e">
        <f>List1!F35</f>
        <v>#N/A</v>
      </c>
      <c r="K104" s="244">
        <v>7</v>
      </c>
      <c r="L104" s="244" t="e">
        <f t="shared" si="7"/>
        <v>#DIV/0!</v>
      </c>
      <c r="N104" s="238" t="e">
        <f t="shared" si="1"/>
        <v>#N/A</v>
      </c>
      <c r="O104" s="244" t="e">
        <f t="shared" si="8"/>
        <v>#N/A</v>
      </c>
      <c r="P104" s="244" t="e">
        <f t="shared" si="9"/>
        <v>#DIV/0!</v>
      </c>
      <c r="Q104" s="244" t="e">
        <f t="shared" si="10"/>
        <v>#DIV/0!</v>
      </c>
      <c r="R104" s="244" t="e">
        <f t="shared" si="11"/>
        <v>#DIV/0!</v>
      </c>
    </row>
    <row r="105" spans="1:18" ht="15" customHeight="1" x14ac:dyDescent="0.2">
      <c r="A105" s="250">
        <f t="shared" si="12"/>
        <v>34</v>
      </c>
      <c r="B105" s="240">
        <f t="shared" si="0"/>
        <v>1065</v>
      </c>
      <c r="C105" s="241" t="e">
        <f t="shared" si="13"/>
        <v>#DIV/0!</v>
      </c>
      <c r="D105" s="241" t="e">
        <f t="shared" si="2"/>
        <v>#DIV/0!</v>
      </c>
      <c r="E105" s="241" t="e">
        <f t="shared" si="3"/>
        <v>#DIV/0!</v>
      </c>
      <c r="F105" s="241" t="e">
        <f t="shared" si="4"/>
        <v>#DIV/0!</v>
      </c>
      <c r="G105" s="241" t="e">
        <f t="shared" si="5"/>
        <v>#DIV/0!</v>
      </c>
      <c r="H105" s="241" t="e">
        <f t="shared" si="6"/>
        <v>#DIV/0!</v>
      </c>
      <c r="J105" s="238" t="e">
        <f>List1!F36</f>
        <v>#N/A</v>
      </c>
      <c r="K105" s="244">
        <v>7</v>
      </c>
      <c r="L105" s="244" t="e">
        <f t="shared" si="7"/>
        <v>#DIV/0!</v>
      </c>
      <c r="N105" s="238" t="e">
        <f t="shared" si="1"/>
        <v>#N/A</v>
      </c>
      <c r="O105" s="244" t="e">
        <f t="shared" si="8"/>
        <v>#N/A</v>
      </c>
      <c r="P105" s="244" t="e">
        <f t="shared" si="9"/>
        <v>#DIV/0!</v>
      </c>
      <c r="Q105" s="244" t="e">
        <f t="shared" si="10"/>
        <v>#DIV/0!</v>
      </c>
      <c r="R105" s="244" t="e">
        <f t="shared" si="11"/>
        <v>#DIV/0!</v>
      </c>
    </row>
    <row r="106" spans="1:18" ht="15" customHeight="1" x14ac:dyDescent="0.2">
      <c r="A106" s="250">
        <f t="shared" si="12"/>
        <v>35</v>
      </c>
      <c r="B106" s="240">
        <f t="shared" si="0"/>
        <v>1096</v>
      </c>
      <c r="C106" s="241" t="e">
        <f t="shared" si="13"/>
        <v>#DIV/0!</v>
      </c>
      <c r="D106" s="241" t="e">
        <f t="shared" si="2"/>
        <v>#DIV/0!</v>
      </c>
      <c r="E106" s="241" t="e">
        <f t="shared" si="3"/>
        <v>#DIV/0!</v>
      </c>
      <c r="F106" s="241" t="e">
        <f t="shared" si="4"/>
        <v>#DIV/0!</v>
      </c>
      <c r="G106" s="241" t="e">
        <f t="shared" si="5"/>
        <v>#DIV/0!</v>
      </c>
      <c r="H106" s="241" t="e">
        <f t="shared" si="6"/>
        <v>#DIV/0!</v>
      </c>
      <c r="J106" s="238" t="e">
        <f>List1!F37</f>
        <v>#N/A</v>
      </c>
      <c r="K106" s="244">
        <v>7</v>
      </c>
      <c r="L106" s="244" t="e">
        <f t="shared" si="7"/>
        <v>#DIV/0!</v>
      </c>
      <c r="N106" s="238" t="e">
        <f t="shared" si="1"/>
        <v>#N/A</v>
      </c>
      <c r="O106" s="244" t="e">
        <f t="shared" si="8"/>
        <v>#N/A</v>
      </c>
      <c r="P106" s="244" t="e">
        <f t="shared" si="9"/>
        <v>#DIV/0!</v>
      </c>
      <c r="Q106" s="244" t="e">
        <f t="shared" si="10"/>
        <v>#DIV/0!</v>
      </c>
      <c r="R106" s="244" t="e">
        <f t="shared" si="11"/>
        <v>#DIV/0!</v>
      </c>
    </row>
    <row r="107" spans="1:18" ht="15" customHeight="1" x14ac:dyDescent="0.2">
      <c r="A107" s="250">
        <f t="shared" si="12"/>
        <v>36</v>
      </c>
      <c r="B107" s="240">
        <f t="shared" si="0"/>
        <v>1127</v>
      </c>
      <c r="C107" s="241" t="e">
        <f t="shared" si="13"/>
        <v>#DIV/0!</v>
      </c>
      <c r="D107" s="241" t="e">
        <f t="shared" si="2"/>
        <v>#DIV/0!</v>
      </c>
      <c r="E107" s="241" t="e">
        <f t="shared" si="3"/>
        <v>#DIV/0!</v>
      </c>
      <c r="F107" s="241" t="e">
        <f t="shared" si="4"/>
        <v>#DIV/0!</v>
      </c>
      <c r="G107" s="241" t="e">
        <f t="shared" si="5"/>
        <v>#DIV/0!</v>
      </c>
      <c r="H107" s="241" t="e">
        <f t="shared" si="6"/>
        <v>#DIV/0!</v>
      </c>
      <c r="J107" s="238" t="e">
        <f>List1!F38</f>
        <v>#N/A</v>
      </c>
      <c r="K107" s="244">
        <v>7</v>
      </c>
      <c r="L107" s="244" t="e">
        <f t="shared" si="7"/>
        <v>#DIV/0!</v>
      </c>
      <c r="N107" s="238" t="e">
        <f t="shared" si="1"/>
        <v>#N/A</v>
      </c>
      <c r="O107" s="244" t="e">
        <f t="shared" si="8"/>
        <v>#N/A</v>
      </c>
      <c r="P107" s="244" t="e">
        <f t="shared" si="9"/>
        <v>#DIV/0!</v>
      </c>
      <c r="Q107" s="244" t="e">
        <f t="shared" si="10"/>
        <v>#DIV/0!</v>
      </c>
      <c r="R107" s="244" t="e">
        <f t="shared" si="11"/>
        <v>#DIV/0!</v>
      </c>
    </row>
    <row r="108" spans="1:18" ht="15" customHeight="1" x14ac:dyDescent="0.2">
      <c r="A108" s="250">
        <f t="shared" si="12"/>
        <v>37</v>
      </c>
      <c r="B108" s="240">
        <f t="shared" si="0"/>
        <v>1155</v>
      </c>
      <c r="C108" s="241" t="e">
        <f t="shared" si="13"/>
        <v>#DIV/0!</v>
      </c>
      <c r="D108" s="241" t="e">
        <f t="shared" si="2"/>
        <v>#DIV/0!</v>
      </c>
      <c r="E108" s="241" t="e">
        <f t="shared" si="3"/>
        <v>#DIV/0!</v>
      </c>
      <c r="F108" s="241" t="e">
        <f t="shared" si="4"/>
        <v>#DIV/0!</v>
      </c>
      <c r="G108" s="241" t="e">
        <f t="shared" si="5"/>
        <v>#DIV/0!</v>
      </c>
      <c r="H108" s="241" t="e">
        <f t="shared" si="6"/>
        <v>#DIV/0!</v>
      </c>
      <c r="J108" s="238" t="e">
        <f>List1!F39</f>
        <v>#N/A</v>
      </c>
      <c r="K108" s="244">
        <v>7</v>
      </c>
      <c r="L108" s="244" t="e">
        <f t="shared" si="7"/>
        <v>#DIV/0!</v>
      </c>
      <c r="N108" s="238" t="e">
        <f t="shared" si="1"/>
        <v>#N/A</v>
      </c>
      <c r="O108" s="244" t="e">
        <f t="shared" si="8"/>
        <v>#N/A</v>
      </c>
      <c r="P108" s="244" t="e">
        <f t="shared" si="9"/>
        <v>#DIV/0!</v>
      </c>
      <c r="Q108" s="244" t="e">
        <f t="shared" si="10"/>
        <v>#DIV/0!</v>
      </c>
      <c r="R108" s="244" t="e">
        <f t="shared" si="11"/>
        <v>#DIV/0!</v>
      </c>
    </row>
    <row r="109" spans="1:18" ht="15" customHeight="1" x14ac:dyDescent="0.2">
      <c r="A109" s="250">
        <f t="shared" si="12"/>
        <v>38</v>
      </c>
      <c r="B109" s="240">
        <f t="shared" si="0"/>
        <v>1186</v>
      </c>
      <c r="C109" s="241" t="e">
        <f t="shared" si="13"/>
        <v>#DIV/0!</v>
      </c>
      <c r="D109" s="241" t="e">
        <f t="shared" si="2"/>
        <v>#DIV/0!</v>
      </c>
      <c r="E109" s="241" t="e">
        <f t="shared" si="3"/>
        <v>#DIV/0!</v>
      </c>
      <c r="F109" s="241" t="e">
        <f t="shared" si="4"/>
        <v>#DIV/0!</v>
      </c>
      <c r="G109" s="241" t="e">
        <f t="shared" si="5"/>
        <v>#DIV/0!</v>
      </c>
      <c r="H109" s="241" t="e">
        <f t="shared" si="6"/>
        <v>#DIV/0!</v>
      </c>
      <c r="J109" s="238" t="e">
        <f>List1!F40</f>
        <v>#N/A</v>
      </c>
      <c r="K109" s="244">
        <v>7</v>
      </c>
      <c r="L109" s="244" t="e">
        <f t="shared" si="7"/>
        <v>#DIV/0!</v>
      </c>
      <c r="N109" s="238" t="e">
        <f t="shared" si="1"/>
        <v>#N/A</v>
      </c>
      <c r="O109" s="244" t="e">
        <f t="shared" si="8"/>
        <v>#N/A</v>
      </c>
      <c r="P109" s="244" t="e">
        <f t="shared" si="9"/>
        <v>#DIV/0!</v>
      </c>
      <c r="Q109" s="244" t="e">
        <f t="shared" si="10"/>
        <v>#DIV/0!</v>
      </c>
      <c r="R109" s="244" t="e">
        <f t="shared" si="11"/>
        <v>#DIV/0!</v>
      </c>
    </row>
    <row r="110" spans="1:18" ht="15" customHeight="1" x14ac:dyDescent="0.2">
      <c r="A110" s="250">
        <f t="shared" si="12"/>
        <v>39</v>
      </c>
      <c r="B110" s="240">
        <f t="shared" si="0"/>
        <v>1216</v>
      </c>
      <c r="C110" s="241" t="e">
        <f t="shared" si="13"/>
        <v>#DIV/0!</v>
      </c>
      <c r="D110" s="241" t="e">
        <f t="shared" si="2"/>
        <v>#DIV/0!</v>
      </c>
      <c r="E110" s="241" t="e">
        <f t="shared" si="3"/>
        <v>#DIV/0!</v>
      </c>
      <c r="F110" s="241" t="e">
        <f t="shared" si="4"/>
        <v>#DIV/0!</v>
      </c>
      <c r="G110" s="241" t="e">
        <f t="shared" si="5"/>
        <v>#DIV/0!</v>
      </c>
      <c r="H110" s="241" t="e">
        <f t="shared" si="6"/>
        <v>#DIV/0!</v>
      </c>
      <c r="J110" s="238" t="e">
        <f>List1!F41</f>
        <v>#N/A</v>
      </c>
      <c r="K110" s="244">
        <v>7</v>
      </c>
      <c r="L110" s="244" t="e">
        <f t="shared" si="7"/>
        <v>#DIV/0!</v>
      </c>
      <c r="N110" s="238" t="e">
        <f t="shared" si="1"/>
        <v>#N/A</v>
      </c>
      <c r="O110" s="244" t="e">
        <f t="shared" si="8"/>
        <v>#N/A</v>
      </c>
      <c r="P110" s="244" t="e">
        <f t="shared" si="9"/>
        <v>#DIV/0!</v>
      </c>
      <c r="Q110" s="244" t="e">
        <f t="shared" si="10"/>
        <v>#DIV/0!</v>
      </c>
      <c r="R110" s="244" t="e">
        <f t="shared" si="11"/>
        <v>#DIV/0!</v>
      </c>
    </row>
    <row r="111" spans="1:18" ht="15" customHeight="1" x14ac:dyDescent="0.2">
      <c r="A111" s="250">
        <f t="shared" si="12"/>
        <v>40</v>
      </c>
      <c r="B111" s="240">
        <f t="shared" si="0"/>
        <v>1247</v>
      </c>
      <c r="C111" s="241" t="e">
        <f t="shared" si="13"/>
        <v>#DIV/0!</v>
      </c>
      <c r="D111" s="241" t="e">
        <f t="shared" si="2"/>
        <v>#DIV/0!</v>
      </c>
      <c r="E111" s="241" t="e">
        <f t="shared" si="3"/>
        <v>#DIV/0!</v>
      </c>
      <c r="F111" s="241" t="e">
        <f t="shared" si="4"/>
        <v>#DIV/0!</v>
      </c>
      <c r="G111" s="241" t="e">
        <f t="shared" si="5"/>
        <v>#DIV/0!</v>
      </c>
      <c r="H111" s="241" t="e">
        <f t="shared" si="6"/>
        <v>#DIV/0!</v>
      </c>
      <c r="J111" s="238" t="e">
        <f>List1!F42</f>
        <v>#N/A</v>
      </c>
      <c r="K111" s="244">
        <v>7</v>
      </c>
      <c r="L111" s="244" t="e">
        <f t="shared" si="7"/>
        <v>#DIV/0!</v>
      </c>
      <c r="N111" s="238" t="e">
        <f t="shared" si="1"/>
        <v>#N/A</v>
      </c>
      <c r="O111" s="244" t="e">
        <f t="shared" si="8"/>
        <v>#N/A</v>
      </c>
      <c r="P111" s="244" t="e">
        <f t="shared" si="9"/>
        <v>#DIV/0!</v>
      </c>
      <c r="Q111" s="244" t="e">
        <f t="shared" si="10"/>
        <v>#DIV/0!</v>
      </c>
      <c r="R111" s="244" t="e">
        <f t="shared" si="11"/>
        <v>#DIV/0!</v>
      </c>
    </row>
    <row r="112" spans="1:18" ht="15" customHeight="1" x14ac:dyDescent="0.2">
      <c r="A112" s="250">
        <f t="shared" si="12"/>
        <v>41</v>
      </c>
      <c r="B112" s="240">
        <f t="shared" si="0"/>
        <v>1277</v>
      </c>
      <c r="C112" s="241" t="e">
        <f t="shared" si="13"/>
        <v>#DIV/0!</v>
      </c>
      <c r="D112" s="241" t="e">
        <f t="shared" si="2"/>
        <v>#DIV/0!</v>
      </c>
      <c r="E112" s="241" t="e">
        <f t="shared" si="3"/>
        <v>#DIV/0!</v>
      </c>
      <c r="F112" s="241" t="e">
        <f t="shared" si="4"/>
        <v>#DIV/0!</v>
      </c>
      <c r="G112" s="241" t="e">
        <f t="shared" si="5"/>
        <v>#DIV/0!</v>
      </c>
      <c r="H112" s="241" t="e">
        <f t="shared" si="6"/>
        <v>#DIV/0!</v>
      </c>
      <c r="J112" s="238" t="e">
        <f>List1!F43</f>
        <v>#N/A</v>
      </c>
      <c r="K112" s="244">
        <v>7</v>
      </c>
      <c r="L112" s="244" t="e">
        <f t="shared" si="7"/>
        <v>#DIV/0!</v>
      </c>
      <c r="N112" s="238" t="e">
        <f t="shared" si="1"/>
        <v>#N/A</v>
      </c>
      <c r="O112" s="244" t="e">
        <f t="shared" si="8"/>
        <v>#N/A</v>
      </c>
      <c r="P112" s="244" t="e">
        <f t="shared" si="9"/>
        <v>#DIV/0!</v>
      </c>
      <c r="Q112" s="244" t="e">
        <f t="shared" si="10"/>
        <v>#DIV/0!</v>
      </c>
      <c r="R112" s="244" t="e">
        <f t="shared" si="11"/>
        <v>#DIV/0!</v>
      </c>
    </row>
    <row r="113" spans="1:18" ht="15" customHeight="1" x14ac:dyDescent="0.2">
      <c r="A113" s="250">
        <f t="shared" si="12"/>
        <v>42</v>
      </c>
      <c r="B113" s="240">
        <f t="shared" si="0"/>
        <v>1308</v>
      </c>
      <c r="C113" s="241" t="e">
        <f t="shared" si="13"/>
        <v>#DIV/0!</v>
      </c>
      <c r="D113" s="241" t="e">
        <f t="shared" si="2"/>
        <v>#DIV/0!</v>
      </c>
      <c r="E113" s="241" t="e">
        <f t="shared" si="3"/>
        <v>#DIV/0!</v>
      </c>
      <c r="F113" s="241" t="e">
        <f t="shared" si="4"/>
        <v>#DIV/0!</v>
      </c>
      <c r="G113" s="241" t="e">
        <f t="shared" si="5"/>
        <v>#DIV/0!</v>
      </c>
      <c r="H113" s="241" t="e">
        <f t="shared" si="6"/>
        <v>#DIV/0!</v>
      </c>
      <c r="J113" s="238" t="e">
        <f>List1!F44</f>
        <v>#N/A</v>
      </c>
      <c r="K113" s="244">
        <v>7</v>
      </c>
      <c r="L113" s="244" t="e">
        <f t="shared" si="7"/>
        <v>#DIV/0!</v>
      </c>
      <c r="N113" s="238" t="e">
        <f t="shared" si="1"/>
        <v>#N/A</v>
      </c>
      <c r="O113" s="244" t="e">
        <f t="shared" si="8"/>
        <v>#N/A</v>
      </c>
      <c r="P113" s="244" t="e">
        <f t="shared" si="9"/>
        <v>#DIV/0!</v>
      </c>
      <c r="Q113" s="244" t="e">
        <f t="shared" si="10"/>
        <v>#DIV/0!</v>
      </c>
      <c r="R113" s="244" t="e">
        <f t="shared" si="11"/>
        <v>#DIV/0!</v>
      </c>
    </row>
    <row r="114" spans="1:18" ht="15" customHeight="1" x14ac:dyDescent="0.2">
      <c r="A114" s="250">
        <f t="shared" si="12"/>
        <v>43</v>
      </c>
      <c r="B114" s="240">
        <f t="shared" si="0"/>
        <v>1339</v>
      </c>
      <c r="C114" s="241" t="e">
        <f t="shared" si="13"/>
        <v>#DIV/0!</v>
      </c>
      <c r="D114" s="241" t="e">
        <f t="shared" si="2"/>
        <v>#DIV/0!</v>
      </c>
      <c r="E114" s="241" t="e">
        <f t="shared" si="3"/>
        <v>#DIV/0!</v>
      </c>
      <c r="F114" s="241" t="e">
        <f t="shared" si="4"/>
        <v>#DIV/0!</v>
      </c>
      <c r="G114" s="241" t="e">
        <f t="shared" si="5"/>
        <v>#DIV/0!</v>
      </c>
      <c r="H114" s="241" t="e">
        <f t="shared" si="6"/>
        <v>#DIV/0!</v>
      </c>
      <c r="J114" s="238" t="e">
        <f>List1!F45</f>
        <v>#N/A</v>
      </c>
      <c r="K114" s="244">
        <v>7</v>
      </c>
      <c r="L114" s="244" t="e">
        <f t="shared" si="7"/>
        <v>#DIV/0!</v>
      </c>
      <c r="N114" s="238" t="e">
        <f t="shared" si="1"/>
        <v>#N/A</v>
      </c>
      <c r="O114" s="244" t="e">
        <f t="shared" si="8"/>
        <v>#N/A</v>
      </c>
      <c r="P114" s="244" t="e">
        <f t="shared" si="9"/>
        <v>#DIV/0!</v>
      </c>
      <c r="Q114" s="244" t="e">
        <f t="shared" si="10"/>
        <v>#DIV/0!</v>
      </c>
      <c r="R114" s="244" t="e">
        <f t="shared" si="11"/>
        <v>#DIV/0!</v>
      </c>
    </row>
    <row r="115" spans="1:18" ht="15" customHeight="1" x14ac:dyDescent="0.2">
      <c r="A115" s="250">
        <f t="shared" si="12"/>
        <v>44</v>
      </c>
      <c r="B115" s="240">
        <f t="shared" si="0"/>
        <v>1369</v>
      </c>
      <c r="C115" s="241" t="e">
        <f t="shared" si="13"/>
        <v>#DIV/0!</v>
      </c>
      <c r="D115" s="241" t="e">
        <f t="shared" si="2"/>
        <v>#DIV/0!</v>
      </c>
      <c r="E115" s="241" t="e">
        <f t="shared" si="3"/>
        <v>#DIV/0!</v>
      </c>
      <c r="F115" s="241" t="e">
        <f t="shared" si="4"/>
        <v>#DIV/0!</v>
      </c>
      <c r="G115" s="241" t="e">
        <f t="shared" si="5"/>
        <v>#DIV/0!</v>
      </c>
      <c r="H115" s="241" t="e">
        <f t="shared" si="6"/>
        <v>#DIV/0!</v>
      </c>
      <c r="J115" s="238" t="e">
        <f>List1!F46</f>
        <v>#N/A</v>
      </c>
      <c r="K115" s="244">
        <v>7</v>
      </c>
      <c r="L115" s="244" t="e">
        <f t="shared" si="7"/>
        <v>#DIV/0!</v>
      </c>
      <c r="N115" s="238" t="e">
        <f t="shared" si="1"/>
        <v>#N/A</v>
      </c>
      <c r="O115" s="244" t="e">
        <f t="shared" si="8"/>
        <v>#N/A</v>
      </c>
      <c r="P115" s="244" t="e">
        <f t="shared" si="9"/>
        <v>#DIV/0!</v>
      </c>
      <c r="Q115" s="244" t="e">
        <f t="shared" si="10"/>
        <v>#DIV/0!</v>
      </c>
      <c r="R115" s="244" t="e">
        <f t="shared" si="11"/>
        <v>#DIV/0!</v>
      </c>
    </row>
    <row r="116" spans="1:18" ht="15" customHeight="1" x14ac:dyDescent="0.2">
      <c r="A116" s="250">
        <f t="shared" si="12"/>
        <v>45</v>
      </c>
      <c r="B116" s="240">
        <f t="shared" si="0"/>
        <v>1400</v>
      </c>
      <c r="C116" s="241" t="e">
        <f t="shared" si="13"/>
        <v>#DIV/0!</v>
      </c>
      <c r="D116" s="241" t="e">
        <f t="shared" si="2"/>
        <v>#DIV/0!</v>
      </c>
      <c r="E116" s="241" t="e">
        <f t="shared" si="3"/>
        <v>#DIV/0!</v>
      </c>
      <c r="F116" s="241" t="e">
        <f t="shared" si="4"/>
        <v>#DIV/0!</v>
      </c>
      <c r="G116" s="241" t="e">
        <f t="shared" si="5"/>
        <v>#DIV/0!</v>
      </c>
      <c r="H116" s="241" t="e">
        <f t="shared" si="6"/>
        <v>#DIV/0!</v>
      </c>
      <c r="J116" s="238" t="e">
        <f>List1!F47</f>
        <v>#N/A</v>
      </c>
      <c r="K116" s="244">
        <v>7</v>
      </c>
      <c r="L116" s="244" t="e">
        <f t="shared" si="7"/>
        <v>#DIV/0!</v>
      </c>
      <c r="N116" s="238" t="e">
        <f t="shared" si="1"/>
        <v>#N/A</v>
      </c>
      <c r="O116" s="244" t="e">
        <f t="shared" si="8"/>
        <v>#N/A</v>
      </c>
      <c r="P116" s="244" t="e">
        <f t="shared" si="9"/>
        <v>#DIV/0!</v>
      </c>
      <c r="Q116" s="244" t="e">
        <f t="shared" si="10"/>
        <v>#DIV/0!</v>
      </c>
      <c r="R116" s="244" t="e">
        <f t="shared" si="11"/>
        <v>#DIV/0!</v>
      </c>
    </row>
    <row r="117" spans="1:18" ht="15" customHeight="1" x14ac:dyDescent="0.2">
      <c r="A117" s="250">
        <f t="shared" si="12"/>
        <v>46</v>
      </c>
      <c r="B117" s="240">
        <f t="shared" si="0"/>
        <v>1430</v>
      </c>
      <c r="C117" s="241" t="e">
        <f t="shared" si="13"/>
        <v>#DIV/0!</v>
      </c>
      <c r="D117" s="241" t="e">
        <f t="shared" si="2"/>
        <v>#DIV/0!</v>
      </c>
      <c r="E117" s="241" t="e">
        <f t="shared" si="3"/>
        <v>#DIV/0!</v>
      </c>
      <c r="F117" s="241" t="e">
        <f t="shared" si="4"/>
        <v>#DIV/0!</v>
      </c>
      <c r="G117" s="241" t="e">
        <f t="shared" si="5"/>
        <v>#DIV/0!</v>
      </c>
      <c r="H117" s="241" t="e">
        <f t="shared" si="6"/>
        <v>#DIV/0!</v>
      </c>
      <c r="J117" s="238" t="e">
        <f>List1!F48</f>
        <v>#N/A</v>
      </c>
      <c r="K117" s="244">
        <v>7</v>
      </c>
      <c r="L117" s="244" t="e">
        <f t="shared" si="7"/>
        <v>#DIV/0!</v>
      </c>
      <c r="N117" s="238" t="e">
        <f t="shared" si="1"/>
        <v>#N/A</v>
      </c>
      <c r="O117" s="244" t="e">
        <f t="shared" si="8"/>
        <v>#N/A</v>
      </c>
      <c r="P117" s="244" t="e">
        <f t="shared" si="9"/>
        <v>#DIV/0!</v>
      </c>
      <c r="Q117" s="244" t="e">
        <f t="shared" si="10"/>
        <v>#DIV/0!</v>
      </c>
      <c r="R117" s="244" t="e">
        <f t="shared" si="11"/>
        <v>#DIV/0!</v>
      </c>
    </row>
    <row r="118" spans="1:18" ht="15" customHeight="1" x14ac:dyDescent="0.2">
      <c r="A118" s="250">
        <f t="shared" si="12"/>
        <v>47</v>
      </c>
      <c r="B118" s="240">
        <f t="shared" si="0"/>
        <v>1461</v>
      </c>
      <c r="C118" s="241" t="e">
        <f t="shared" si="13"/>
        <v>#DIV/0!</v>
      </c>
      <c r="D118" s="241" t="e">
        <f t="shared" si="2"/>
        <v>#DIV/0!</v>
      </c>
      <c r="E118" s="241" t="e">
        <f t="shared" si="3"/>
        <v>#DIV/0!</v>
      </c>
      <c r="F118" s="241" t="e">
        <f t="shared" si="4"/>
        <v>#DIV/0!</v>
      </c>
      <c r="G118" s="241" t="e">
        <f t="shared" si="5"/>
        <v>#DIV/0!</v>
      </c>
      <c r="H118" s="241" t="e">
        <f t="shared" si="6"/>
        <v>#DIV/0!</v>
      </c>
      <c r="J118" s="238" t="e">
        <f>List1!F49</f>
        <v>#N/A</v>
      </c>
      <c r="K118" s="244">
        <v>7</v>
      </c>
      <c r="L118" s="244" t="e">
        <f t="shared" si="7"/>
        <v>#DIV/0!</v>
      </c>
      <c r="N118" s="238" t="e">
        <f t="shared" si="1"/>
        <v>#N/A</v>
      </c>
      <c r="O118" s="244" t="e">
        <f t="shared" si="8"/>
        <v>#N/A</v>
      </c>
      <c r="P118" s="244" t="e">
        <f t="shared" si="9"/>
        <v>#DIV/0!</v>
      </c>
      <c r="Q118" s="244" t="e">
        <f t="shared" si="10"/>
        <v>#DIV/0!</v>
      </c>
      <c r="R118" s="244" t="e">
        <f t="shared" si="11"/>
        <v>#DIV/0!</v>
      </c>
    </row>
    <row r="119" spans="1:18" ht="15" customHeight="1" x14ac:dyDescent="0.2">
      <c r="A119" s="250">
        <f t="shared" si="12"/>
        <v>48</v>
      </c>
      <c r="B119" s="240">
        <f t="shared" si="0"/>
        <v>1492</v>
      </c>
      <c r="C119" s="241" t="e">
        <f t="shared" si="13"/>
        <v>#DIV/0!</v>
      </c>
      <c r="D119" s="241" t="e">
        <f t="shared" si="2"/>
        <v>#DIV/0!</v>
      </c>
      <c r="E119" s="241" t="e">
        <f t="shared" si="3"/>
        <v>#DIV/0!</v>
      </c>
      <c r="F119" s="241" t="e">
        <f t="shared" si="4"/>
        <v>#DIV/0!</v>
      </c>
      <c r="G119" s="241" t="e">
        <f t="shared" si="5"/>
        <v>#DIV/0!</v>
      </c>
      <c r="H119" s="241" t="e">
        <f t="shared" si="6"/>
        <v>#DIV/0!</v>
      </c>
      <c r="J119" s="238" t="e">
        <f>List1!F50</f>
        <v>#N/A</v>
      </c>
      <c r="K119" s="244">
        <v>7</v>
      </c>
      <c r="L119" s="244" t="e">
        <f t="shared" si="7"/>
        <v>#DIV/0!</v>
      </c>
      <c r="N119" s="238" t="e">
        <f t="shared" si="1"/>
        <v>#N/A</v>
      </c>
      <c r="O119" s="244" t="e">
        <f t="shared" si="8"/>
        <v>#N/A</v>
      </c>
      <c r="P119" s="244" t="e">
        <f t="shared" si="9"/>
        <v>#DIV/0!</v>
      </c>
      <c r="Q119" s="244" t="e">
        <f t="shared" si="10"/>
        <v>#DIV/0!</v>
      </c>
      <c r="R119" s="244" t="e">
        <f t="shared" si="11"/>
        <v>#DIV/0!</v>
      </c>
    </row>
    <row r="120" spans="1:18" ht="15" customHeight="1" x14ac:dyDescent="0.2">
      <c r="A120" s="250">
        <f t="shared" si="12"/>
        <v>49</v>
      </c>
      <c r="B120" s="240">
        <f t="shared" si="0"/>
        <v>1521</v>
      </c>
      <c r="C120" s="241" t="e">
        <f t="shared" si="13"/>
        <v>#DIV/0!</v>
      </c>
      <c r="D120" s="241" t="e">
        <f t="shared" si="2"/>
        <v>#DIV/0!</v>
      </c>
      <c r="E120" s="241" t="e">
        <f t="shared" si="3"/>
        <v>#DIV/0!</v>
      </c>
      <c r="F120" s="241" t="e">
        <f t="shared" si="4"/>
        <v>#DIV/0!</v>
      </c>
      <c r="G120" s="241" t="e">
        <f t="shared" si="5"/>
        <v>#DIV/0!</v>
      </c>
      <c r="H120" s="241" t="e">
        <f t="shared" si="6"/>
        <v>#DIV/0!</v>
      </c>
      <c r="J120" s="238" t="e">
        <f>List1!F51</f>
        <v>#N/A</v>
      </c>
      <c r="K120" s="244">
        <v>7</v>
      </c>
      <c r="L120" s="244" t="e">
        <f t="shared" si="7"/>
        <v>#DIV/0!</v>
      </c>
      <c r="N120" s="238" t="e">
        <f t="shared" si="1"/>
        <v>#N/A</v>
      </c>
      <c r="O120" s="244" t="e">
        <f t="shared" si="8"/>
        <v>#N/A</v>
      </c>
      <c r="P120" s="244" t="e">
        <f t="shared" si="9"/>
        <v>#DIV/0!</v>
      </c>
      <c r="Q120" s="244" t="e">
        <f t="shared" si="10"/>
        <v>#DIV/0!</v>
      </c>
      <c r="R120" s="244" t="e">
        <f t="shared" si="11"/>
        <v>#DIV/0!</v>
      </c>
    </row>
    <row r="121" spans="1:18" ht="15" customHeight="1" x14ac:dyDescent="0.2">
      <c r="A121" s="250">
        <f t="shared" si="12"/>
        <v>50</v>
      </c>
      <c r="B121" s="240">
        <f t="shared" si="0"/>
        <v>1552</v>
      </c>
      <c r="C121" s="241" t="e">
        <f t="shared" si="13"/>
        <v>#DIV/0!</v>
      </c>
      <c r="D121" s="241" t="e">
        <f t="shared" si="2"/>
        <v>#DIV/0!</v>
      </c>
      <c r="E121" s="241" t="e">
        <f t="shared" si="3"/>
        <v>#DIV/0!</v>
      </c>
      <c r="F121" s="241" t="e">
        <f t="shared" si="4"/>
        <v>#DIV/0!</v>
      </c>
      <c r="G121" s="241" t="e">
        <f t="shared" si="5"/>
        <v>#DIV/0!</v>
      </c>
      <c r="H121" s="241" t="e">
        <f t="shared" si="6"/>
        <v>#DIV/0!</v>
      </c>
      <c r="J121" s="238" t="e">
        <f>List1!F52</f>
        <v>#N/A</v>
      </c>
      <c r="K121" s="244">
        <v>7</v>
      </c>
      <c r="L121" s="244" t="e">
        <f t="shared" si="7"/>
        <v>#DIV/0!</v>
      </c>
      <c r="N121" s="238" t="e">
        <f t="shared" si="1"/>
        <v>#N/A</v>
      </c>
      <c r="O121" s="244" t="e">
        <f t="shared" si="8"/>
        <v>#N/A</v>
      </c>
      <c r="P121" s="244" t="e">
        <f t="shared" si="9"/>
        <v>#DIV/0!</v>
      </c>
      <c r="Q121" s="244" t="e">
        <f t="shared" si="10"/>
        <v>#DIV/0!</v>
      </c>
      <c r="R121" s="244" t="e">
        <f t="shared" si="11"/>
        <v>#DIV/0!</v>
      </c>
    </row>
    <row r="122" spans="1:18" ht="15" customHeight="1" x14ac:dyDescent="0.2">
      <c r="A122" s="250">
        <f t="shared" si="12"/>
        <v>51</v>
      </c>
      <c r="B122" s="240">
        <f t="shared" si="0"/>
        <v>1582</v>
      </c>
      <c r="C122" s="241" t="e">
        <f t="shared" si="13"/>
        <v>#DIV/0!</v>
      </c>
      <c r="D122" s="241" t="e">
        <f t="shared" si="2"/>
        <v>#DIV/0!</v>
      </c>
      <c r="E122" s="241" t="e">
        <f t="shared" si="3"/>
        <v>#DIV/0!</v>
      </c>
      <c r="F122" s="241" t="e">
        <f t="shared" si="4"/>
        <v>#DIV/0!</v>
      </c>
      <c r="G122" s="241" t="e">
        <f t="shared" si="5"/>
        <v>#DIV/0!</v>
      </c>
      <c r="H122" s="241" t="e">
        <f t="shared" si="6"/>
        <v>#DIV/0!</v>
      </c>
      <c r="J122" s="238" t="e">
        <f>List1!F53</f>
        <v>#N/A</v>
      </c>
      <c r="K122" s="244">
        <v>7</v>
      </c>
      <c r="L122" s="244" t="e">
        <f t="shared" si="7"/>
        <v>#DIV/0!</v>
      </c>
      <c r="N122" s="238" t="e">
        <f t="shared" si="1"/>
        <v>#N/A</v>
      </c>
      <c r="O122" s="244" t="e">
        <f t="shared" si="8"/>
        <v>#N/A</v>
      </c>
      <c r="P122" s="244" t="e">
        <f t="shared" si="9"/>
        <v>#DIV/0!</v>
      </c>
      <c r="Q122" s="244" t="e">
        <f t="shared" si="10"/>
        <v>#DIV/0!</v>
      </c>
      <c r="R122" s="244" t="e">
        <f t="shared" si="11"/>
        <v>#DIV/0!</v>
      </c>
    </row>
    <row r="123" spans="1:18" ht="15" customHeight="1" x14ac:dyDescent="0.2">
      <c r="A123" s="250">
        <f t="shared" si="12"/>
        <v>52</v>
      </c>
      <c r="B123" s="240">
        <f t="shared" si="0"/>
        <v>1613</v>
      </c>
      <c r="C123" s="241" t="e">
        <f t="shared" si="13"/>
        <v>#DIV/0!</v>
      </c>
      <c r="D123" s="241" t="e">
        <f t="shared" si="2"/>
        <v>#DIV/0!</v>
      </c>
      <c r="E123" s="241" t="e">
        <f t="shared" si="3"/>
        <v>#DIV/0!</v>
      </c>
      <c r="F123" s="241" t="e">
        <f t="shared" si="4"/>
        <v>#DIV/0!</v>
      </c>
      <c r="G123" s="241" t="e">
        <f t="shared" si="5"/>
        <v>#DIV/0!</v>
      </c>
      <c r="H123" s="241" t="e">
        <f t="shared" si="6"/>
        <v>#DIV/0!</v>
      </c>
      <c r="J123" s="238" t="e">
        <f>List1!F54</f>
        <v>#N/A</v>
      </c>
      <c r="K123" s="244">
        <v>7</v>
      </c>
      <c r="L123" s="244" t="e">
        <f t="shared" si="7"/>
        <v>#DIV/0!</v>
      </c>
      <c r="N123" s="238" t="e">
        <f t="shared" si="1"/>
        <v>#N/A</v>
      </c>
      <c r="O123" s="244" t="e">
        <f t="shared" si="8"/>
        <v>#N/A</v>
      </c>
      <c r="P123" s="244" t="e">
        <f t="shared" si="9"/>
        <v>#DIV/0!</v>
      </c>
      <c r="Q123" s="244" t="e">
        <f t="shared" si="10"/>
        <v>#DIV/0!</v>
      </c>
      <c r="R123" s="244" t="e">
        <f t="shared" si="11"/>
        <v>#DIV/0!</v>
      </c>
    </row>
    <row r="124" spans="1:18" ht="15" customHeight="1" x14ac:dyDescent="0.2">
      <c r="A124" s="250">
        <f t="shared" si="12"/>
        <v>53</v>
      </c>
      <c r="B124" s="240">
        <f t="shared" si="0"/>
        <v>1643</v>
      </c>
      <c r="C124" s="241" t="e">
        <f t="shared" si="13"/>
        <v>#DIV/0!</v>
      </c>
      <c r="D124" s="241" t="e">
        <f t="shared" si="2"/>
        <v>#DIV/0!</v>
      </c>
      <c r="E124" s="241" t="e">
        <f t="shared" si="3"/>
        <v>#DIV/0!</v>
      </c>
      <c r="F124" s="241" t="e">
        <f t="shared" si="4"/>
        <v>#DIV/0!</v>
      </c>
      <c r="G124" s="241" t="e">
        <f t="shared" si="5"/>
        <v>#DIV/0!</v>
      </c>
      <c r="H124" s="241" t="e">
        <f t="shared" si="6"/>
        <v>#DIV/0!</v>
      </c>
      <c r="J124" s="238" t="e">
        <f>List1!F55</f>
        <v>#N/A</v>
      </c>
      <c r="K124" s="244">
        <v>7</v>
      </c>
      <c r="L124" s="244" t="e">
        <f t="shared" si="7"/>
        <v>#DIV/0!</v>
      </c>
      <c r="N124" s="238" t="e">
        <f t="shared" si="1"/>
        <v>#N/A</v>
      </c>
      <c r="O124" s="244" t="e">
        <f t="shared" si="8"/>
        <v>#N/A</v>
      </c>
      <c r="P124" s="244" t="e">
        <f t="shared" si="9"/>
        <v>#DIV/0!</v>
      </c>
      <c r="Q124" s="244" t="e">
        <f t="shared" si="10"/>
        <v>#DIV/0!</v>
      </c>
      <c r="R124" s="244" t="e">
        <f t="shared" si="11"/>
        <v>#DIV/0!</v>
      </c>
    </row>
    <row r="125" spans="1:18" ht="15" customHeight="1" x14ac:dyDescent="0.2">
      <c r="A125" s="250">
        <f t="shared" si="12"/>
        <v>54</v>
      </c>
      <c r="B125" s="240">
        <f t="shared" si="0"/>
        <v>1674</v>
      </c>
      <c r="C125" s="241" t="e">
        <f t="shared" si="13"/>
        <v>#DIV/0!</v>
      </c>
      <c r="D125" s="241" t="e">
        <f t="shared" si="2"/>
        <v>#DIV/0!</v>
      </c>
      <c r="E125" s="241" t="e">
        <f t="shared" si="3"/>
        <v>#DIV/0!</v>
      </c>
      <c r="F125" s="241" t="e">
        <f t="shared" si="4"/>
        <v>#DIV/0!</v>
      </c>
      <c r="G125" s="241" t="e">
        <f t="shared" si="5"/>
        <v>#DIV/0!</v>
      </c>
      <c r="H125" s="241" t="e">
        <f t="shared" si="6"/>
        <v>#DIV/0!</v>
      </c>
      <c r="J125" s="238" t="e">
        <f>List1!F56</f>
        <v>#N/A</v>
      </c>
      <c r="K125" s="244">
        <v>7</v>
      </c>
      <c r="L125" s="244" t="e">
        <f t="shared" si="7"/>
        <v>#DIV/0!</v>
      </c>
      <c r="N125" s="238" t="e">
        <f t="shared" si="1"/>
        <v>#N/A</v>
      </c>
      <c r="O125" s="244" t="e">
        <f t="shared" si="8"/>
        <v>#N/A</v>
      </c>
      <c r="P125" s="244" t="e">
        <f t="shared" si="9"/>
        <v>#DIV/0!</v>
      </c>
      <c r="Q125" s="244" t="e">
        <f t="shared" si="10"/>
        <v>#DIV/0!</v>
      </c>
      <c r="R125" s="244" t="e">
        <f t="shared" si="11"/>
        <v>#DIV/0!</v>
      </c>
    </row>
    <row r="126" spans="1:18" ht="15" customHeight="1" x14ac:dyDescent="0.2">
      <c r="A126" s="250">
        <f t="shared" si="12"/>
        <v>55</v>
      </c>
      <c r="B126" s="240">
        <f t="shared" si="0"/>
        <v>1705</v>
      </c>
      <c r="C126" s="241" t="e">
        <f t="shared" si="13"/>
        <v>#DIV/0!</v>
      </c>
      <c r="D126" s="241" t="e">
        <f t="shared" si="2"/>
        <v>#DIV/0!</v>
      </c>
      <c r="E126" s="241" t="e">
        <f t="shared" si="3"/>
        <v>#DIV/0!</v>
      </c>
      <c r="F126" s="241" t="e">
        <f t="shared" si="4"/>
        <v>#DIV/0!</v>
      </c>
      <c r="G126" s="241" t="e">
        <f t="shared" si="5"/>
        <v>#DIV/0!</v>
      </c>
      <c r="H126" s="241" t="e">
        <f t="shared" si="6"/>
        <v>#DIV/0!</v>
      </c>
      <c r="J126" s="238" t="e">
        <f>List1!F57</f>
        <v>#N/A</v>
      </c>
      <c r="K126" s="244">
        <v>7</v>
      </c>
      <c r="L126" s="244" t="e">
        <f t="shared" si="7"/>
        <v>#DIV/0!</v>
      </c>
      <c r="N126" s="238" t="e">
        <f t="shared" si="1"/>
        <v>#N/A</v>
      </c>
      <c r="O126" s="244" t="e">
        <f t="shared" si="8"/>
        <v>#N/A</v>
      </c>
      <c r="P126" s="244" t="e">
        <f t="shared" si="9"/>
        <v>#DIV/0!</v>
      </c>
      <c r="Q126" s="244" t="e">
        <f t="shared" si="10"/>
        <v>#DIV/0!</v>
      </c>
      <c r="R126" s="244" t="e">
        <f t="shared" si="11"/>
        <v>#DIV/0!</v>
      </c>
    </row>
    <row r="127" spans="1:18" ht="15" customHeight="1" x14ac:dyDescent="0.2">
      <c r="A127" s="250">
        <f t="shared" si="12"/>
        <v>56</v>
      </c>
      <c r="B127" s="240">
        <f t="shared" si="0"/>
        <v>1735</v>
      </c>
      <c r="C127" s="241" t="e">
        <f t="shared" si="13"/>
        <v>#DIV/0!</v>
      </c>
      <c r="D127" s="241" t="e">
        <f t="shared" si="2"/>
        <v>#DIV/0!</v>
      </c>
      <c r="E127" s="241" t="e">
        <f t="shared" si="3"/>
        <v>#DIV/0!</v>
      </c>
      <c r="F127" s="241" t="e">
        <f t="shared" si="4"/>
        <v>#DIV/0!</v>
      </c>
      <c r="G127" s="241" t="e">
        <f t="shared" si="5"/>
        <v>#DIV/0!</v>
      </c>
      <c r="H127" s="241" t="e">
        <f t="shared" si="6"/>
        <v>#DIV/0!</v>
      </c>
      <c r="J127" s="238" t="e">
        <f>List1!F58</f>
        <v>#N/A</v>
      </c>
      <c r="K127" s="244">
        <v>7</v>
      </c>
      <c r="L127" s="244" t="e">
        <f t="shared" si="7"/>
        <v>#DIV/0!</v>
      </c>
      <c r="N127" s="238" t="e">
        <f t="shared" si="1"/>
        <v>#N/A</v>
      </c>
      <c r="O127" s="244" t="e">
        <f t="shared" si="8"/>
        <v>#N/A</v>
      </c>
      <c r="P127" s="244" t="e">
        <f t="shared" si="9"/>
        <v>#DIV/0!</v>
      </c>
      <c r="Q127" s="244" t="e">
        <f t="shared" si="10"/>
        <v>#DIV/0!</v>
      </c>
      <c r="R127" s="244" t="e">
        <f t="shared" si="11"/>
        <v>#DIV/0!</v>
      </c>
    </row>
    <row r="128" spans="1:18" ht="15" customHeight="1" x14ac:dyDescent="0.2">
      <c r="A128" s="250">
        <f t="shared" si="12"/>
        <v>57</v>
      </c>
      <c r="B128" s="240">
        <f t="shared" si="0"/>
        <v>1766</v>
      </c>
      <c r="C128" s="241" t="e">
        <f t="shared" si="13"/>
        <v>#DIV/0!</v>
      </c>
      <c r="D128" s="241" t="e">
        <f t="shared" si="2"/>
        <v>#DIV/0!</v>
      </c>
      <c r="E128" s="241" t="e">
        <f t="shared" si="3"/>
        <v>#DIV/0!</v>
      </c>
      <c r="F128" s="241" t="e">
        <f t="shared" si="4"/>
        <v>#DIV/0!</v>
      </c>
      <c r="G128" s="241" t="e">
        <f t="shared" si="5"/>
        <v>#DIV/0!</v>
      </c>
      <c r="H128" s="241" t="e">
        <f t="shared" si="6"/>
        <v>#DIV/0!</v>
      </c>
      <c r="J128" s="238" t="e">
        <f>List1!F59</f>
        <v>#N/A</v>
      </c>
      <c r="K128" s="244">
        <v>7</v>
      </c>
      <c r="L128" s="244" t="e">
        <f t="shared" si="7"/>
        <v>#DIV/0!</v>
      </c>
      <c r="N128" s="238" t="e">
        <f t="shared" si="1"/>
        <v>#N/A</v>
      </c>
      <c r="O128" s="244" t="e">
        <f t="shared" si="8"/>
        <v>#N/A</v>
      </c>
      <c r="P128" s="244" t="e">
        <f t="shared" si="9"/>
        <v>#DIV/0!</v>
      </c>
      <c r="Q128" s="244" t="e">
        <f t="shared" si="10"/>
        <v>#DIV/0!</v>
      </c>
      <c r="R128" s="244" t="e">
        <f t="shared" si="11"/>
        <v>#DIV/0!</v>
      </c>
    </row>
    <row r="129" spans="1:18" ht="15" customHeight="1" x14ac:dyDescent="0.2">
      <c r="A129" s="250">
        <f t="shared" si="12"/>
        <v>58</v>
      </c>
      <c r="B129" s="240">
        <f t="shared" si="0"/>
        <v>1796</v>
      </c>
      <c r="C129" s="241" t="e">
        <f t="shared" si="13"/>
        <v>#DIV/0!</v>
      </c>
      <c r="D129" s="241" t="e">
        <f t="shared" si="2"/>
        <v>#DIV/0!</v>
      </c>
      <c r="E129" s="241" t="e">
        <f t="shared" si="3"/>
        <v>#DIV/0!</v>
      </c>
      <c r="F129" s="241" t="e">
        <f t="shared" si="4"/>
        <v>#DIV/0!</v>
      </c>
      <c r="G129" s="241" t="e">
        <f t="shared" si="5"/>
        <v>#DIV/0!</v>
      </c>
      <c r="H129" s="241" t="e">
        <f t="shared" si="6"/>
        <v>#DIV/0!</v>
      </c>
      <c r="J129" s="238" t="e">
        <f>List1!F60</f>
        <v>#N/A</v>
      </c>
      <c r="K129" s="244">
        <v>7</v>
      </c>
      <c r="L129" s="244" t="e">
        <f t="shared" si="7"/>
        <v>#DIV/0!</v>
      </c>
      <c r="N129" s="238" t="e">
        <f t="shared" si="1"/>
        <v>#N/A</v>
      </c>
      <c r="O129" s="244" t="e">
        <f t="shared" si="8"/>
        <v>#N/A</v>
      </c>
      <c r="P129" s="244" t="e">
        <f t="shared" si="9"/>
        <v>#DIV/0!</v>
      </c>
      <c r="Q129" s="244" t="e">
        <f t="shared" si="10"/>
        <v>#DIV/0!</v>
      </c>
      <c r="R129" s="244" t="e">
        <f t="shared" si="11"/>
        <v>#DIV/0!</v>
      </c>
    </row>
    <row r="130" spans="1:18" ht="15" customHeight="1" x14ac:dyDescent="0.2">
      <c r="A130" s="250">
        <f t="shared" si="12"/>
        <v>59</v>
      </c>
      <c r="B130" s="240">
        <f t="shared" si="0"/>
        <v>1827</v>
      </c>
      <c r="C130" s="241" t="e">
        <f t="shared" si="13"/>
        <v>#DIV/0!</v>
      </c>
      <c r="D130" s="241" t="e">
        <f t="shared" si="2"/>
        <v>#DIV/0!</v>
      </c>
      <c r="E130" s="241" t="e">
        <f t="shared" si="3"/>
        <v>#DIV/0!</v>
      </c>
      <c r="F130" s="241" t="e">
        <f t="shared" si="4"/>
        <v>#DIV/0!</v>
      </c>
      <c r="G130" s="241" t="e">
        <f t="shared" si="5"/>
        <v>#DIV/0!</v>
      </c>
      <c r="H130" s="241" t="e">
        <f t="shared" si="6"/>
        <v>#DIV/0!</v>
      </c>
      <c r="J130" s="238" t="e">
        <f>List1!F61</f>
        <v>#N/A</v>
      </c>
      <c r="K130" s="244">
        <v>7</v>
      </c>
      <c r="L130" s="244" t="e">
        <f t="shared" si="7"/>
        <v>#DIV/0!</v>
      </c>
      <c r="N130" s="238" t="e">
        <f t="shared" si="1"/>
        <v>#N/A</v>
      </c>
      <c r="O130" s="244" t="e">
        <f t="shared" si="8"/>
        <v>#N/A</v>
      </c>
      <c r="P130" s="244" t="e">
        <f t="shared" si="9"/>
        <v>#DIV/0!</v>
      </c>
      <c r="Q130" s="244" t="e">
        <f t="shared" si="10"/>
        <v>#DIV/0!</v>
      </c>
      <c r="R130" s="244" t="e">
        <f t="shared" si="11"/>
        <v>#DIV/0!</v>
      </c>
    </row>
    <row r="131" spans="1:18" ht="15" customHeight="1" x14ac:dyDescent="0.2">
      <c r="A131" s="250">
        <f t="shared" si="12"/>
        <v>60</v>
      </c>
      <c r="B131" s="240">
        <f t="shared" si="0"/>
        <v>1858</v>
      </c>
      <c r="C131" s="241" t="e">
        <f t="shared" si="13"/>
        <v>#DIV/0!</v>
      </c>
      <c r="D131" s="241" t="e">
        <f t="shared" si="2"/>
        <v>#DIV/0!</v>
      </c>
      <c r="E131" s="241" t="e">
        <f t="shared" si="3"/>
        <v>#DIV/0!</v>
      </c>
      <c r="F131" s="241" t="e">
        <f t="shared" si="4"/>
        <v>#DIV/0!</v>
      </c>
      <c r="G131" s="241" t="e">
        <f t="shared" si="5"/>
        <v>#DIV/0!</v>
      </c>
      <c r="H131" s="241" t="e">
        <f t="shared" si="6"/>
        <v>#DIV/0!</v>
      </c>
      <c r="J131" s="238" t="e">
        <f>List1!F62</f>
        <v>#N/A</v>
      </c>
      <c r="K131" s="244">
        <v>7</v>
      </c>
      <c r="L131" s="244" t="e">
        <f t="shared" si="7"/>
        <v>#DIV/0!</v>
      </c>
      <c r="N131" s="238" t="e">
        <f t="shared" si="1"/>
        <v>#N/A</v>
      </c>
      <c r="O131" s="244" t="e">
        <f t="shared" si="8"/>
        <v>#N/A</v>
      </c>
      <c r="P131" s="244" t="e">
        <f t="shared" si="9"/>
        <v>#DIV/0!</v>
      </c>
      <c r="Q131" s="244" t="e">
        <f t="shared" si="10"/>
        <v>#DIV/0!</v>
      </c>
      <c r="R131" s="244" t="e">
        <f t="shared" si="11"/>
        <v>#DIV/0!</v>
      </c>
    </row>
    <row r="132" spans="1:18" ht="15" customHeight="1" x14ac:dyDescent="0.2">
      <c r="A132" s="250">
        <f t="shared" si="12"/>
        <v>61</v>
      </c>
      <c r="B132" s="240">
        <f t="shared" si="0"/>
        <v>1886</v>
      </c>
      <c r="C132" s="241" t="e">
        <f t="shared" si="13"/>
        <v>#DIV/0!</v>
      </c>
      <c r="D132" s="241" t="e">
        <f t="shared" si="2"/>
        <v>#DIV/0!</v>
      </c>
      <c r="E132" s="241" t="e">
        <f t="shared" si="3"/>
        <v>#DIV/0!</v>
      </c>
      <c r="F132" s="241" t="e">
        <f t="shared" si="4"/>
        <v>#DIV/0!</v>
      </c>
      <c r="G132" s="241" t="e">
        <f t="shared" si="5"/>
        <v>#DIV/0!</v>
      </c>
      <c r="H132" s="241" t="e">
        <f t="shared" si="6"/>
        <v>#DIV/0!</v>
      </c>
      <c r="J132" s="238" t="e">
        <f>List1!F63</f>
        <v>#N/A</v>
      </c>
      <c r="K132" s="244">
        <v>7</v>
      </c>
      <c r="L132" s="244" t="e">
        <f t="shared" si="7"/>
        <v>#DIV/0!</v>
      </c>
      <c r="N132" s="238" t="e">
        <f t="shared" si="1"/>
        <v>#N/A</v>
      </c>
      <c r="O132" s="244" t="e">
        <f t="shared" si="8"/>
        <v>#N/A</v>
      </c>
      <c r="P132" s="244" t="e">
        <f t="shared" si="9"/>
        <v>#DIV/0!</v>
      </c>
      <c r="Q132" s="244" t="e">
        <f t="shared" si="10"/>
        <v>#DIV/0!</v>
      </c>
      <c r="R132" s="244" t="e">
        <f t="shared" si="11"/>
        <v>#DIV/0!</v>
      </c>
    </row>
    <row r="133" spans="1:18" ht="15" customHeight="1" x14ac:dyDescent="0.2">
      <c r="A133" s="250">
        <f t="shared" si="12"/>
        <v>62</v>
      </c>
      <c r="B133" s="240">
        <f t="shared" si="0"/>
        <v>1917</v>
      </c>
      <c r="C133" s="241" t="e">
        <f t="shared" si="13"/>
        <v>#DIV/0!</v>
      </c>
      <c r="D133" s="241" t="e">
        <f t="shared" si="2"/>
        <v>#DIV/0!</v>
      </c>
      <c r="E133" s="241" t="e">
        <f t="shared" si="3"/>
        <v>#DIV/0!</v>
      </c>
      <c r="F133" s="241" t="e">
        <f t="shared" si="4"/>
        <v>#DIV/0!</v>
      </c>
      <c r="G133" s="241" t="e">
        <f t="shared" si="5"/>
        <v>#DIV/0!</v>
      </c>
      <c r="H133" s="241" t="e">
        <f t="shared" si="6"/>
        <v>#DIV/0!</v>
      </c>
      <c r="J133" s="238" t="e">
        <f>List1!F64</f>
        <v>#N/A</v>
      </c>
      <c r="K133" s="244">
        <v>7</v>
      </c>
      <c r="L133" s="244" t="e">
        <f t="shared" si="7"/>
        <v>#DIV/0!</v>
      </c>
      <c r="N133" s="238" t="e">
        <f t="shared" si="1"/>
        <v>#N/A</v>
      </c>
      <c r="O133" s="244" t="e">
        <f t="shared" si="8"/>
        <v>#N/A</v>
      </c>
      <c r="P133" s="244" t="e">
        <f t="shared" si="9"/>
        <v>#DIV/0!</v>
      </c>
      <c r="Q133" s="244" t="e">
        <f t="shared" si="10"/>
        <v>#DIV/0!</v>
      </c>
      <c r="R133" s="244" t="e">
        <f t="shared" si="11"/>
        <v>#DIV/0!</v>
      </c>
    </row>
    <row r="134" spans="1:18" ht="15" customHeight="1" x14ac:dyDescent="0.2">
      <c r="A134" s="250">
        <f t="shared" si="12"/>
        <v>63</v>
      </c>
      <c r="B134" s="240">
        <f t="shared" si="0"/>
        <v>1947</v>
      </c>
      <c r="C134" s="241" t="e">
        <f t="shared" si="13"/>
        <v>#DIV/0!</v>
      </c>
      <c r="D134" s="241" t="e">
        <f t="shared" si="2"/>
        <v>#DIV/0!</v>
      </c>
      <c r="E134" s="241" t="e">
        <f t="shared" si="3"/>
        <v>#DIV/0!</v>
      </c>
      <c r="F134" s="241" t="e">
        <f t="shared" si="4"/>
        <v>#DIV/0!</v>
      </c>
      <c r="G134" s="241" t="e">
        <f t="shared" si="5"/>
        <v>#DIV/0!</v>
      </c>
      <c r="H134" s="241" t="e">
        <f t="shared" si="6"/>
        <v>#DIV/0!</v>
      </c>
      <c r="J134" s="238" t="e">
        <f>List1!F65</f>
        <v>#N/A</v>
      </c>
      <c r="K134" s="244">
        <v>7</v>
      </c>
      <c r="L134" s="244" t="e">
        <f t="shared" si="7"/>
        <v>#DIV/0!</v>
      </c>
      <c r="N134" s="238" t="e">
        <f t="shared" si="1"/>
        <v>#N/A</v>
      </c>
      <c r="O134" s="244" t="e">
        <f t="shared" si="8"/>
        <v>#N/A</v>
      </c>
      <c r="P134" s="244" t="e">
        <f t="shared" si="9"/>
        <v>#DIV/0!</v>
      </c>
      <c r="Q134" s="244" t="e">
        <f t="shared" si="10"/>
        <v>#DIV/0!</v>
      </c>
      <c r="R134" s="244" t="e">
        <f t="shared" si="11"/>
        <v>#DIV/0!</v>
      </c>
    </row>
    <row r="135" spans="1:18" ht="15" customHeight="1" x14ac:dyDescent="0.2">
      <c r="A135" s="250">
        <f t="shared" si="12"/>
        <v>64</v>
      </c>
      <c r="B135" s="240">
        <f t="shared" ref="B135:B198" si="14">EOMONTH($D$5,A135)</f>
        <v>1978</v>
      </c>
      <c r="C135" s="241" t="e">
        <f t="shared" si="13"/>
        <v>#DIV/0!</v>
      </c>
      <c r="D135" s="241" t="e">
        <f t="shared" si="2"/>
        <v>#DIV/0!</v>
      </c>
      <c r="E135" s="241" t="e">
        <f t="shared" si="3"/>
        <v>#DIV/0!</v>
      </c>
      <c r="F135" s="241" t="e">
        <f t="shared" ref="F135:F198" si="15">(L135+K135)-H135</f>
        <v>#DIV/0!</v>
      </c>
      <c r="G135" s="241" t="e">
        <f t="shared" si="5"/>
        <v>#DIV/0!</v>
      </c>
      <c r="H135" s="241" t="e">
        <f t="shared" si="6"/>
        <v>#DIV/0!</v>
      </c>
      <c r="J135" s="238" t="e">
        <f>List1!F66</f>
        <v>#N/A</v>
      </c>
      <c r="K135" s="244">
        <v>7</v>
      </c>
      <c r="L135" s="244" t="e">
        <f t="shared" si="7"/>
        <v>#DIV/0!</v>
      </c>
      <c r="N135" s="238" t="e">
        <f t="shared" ref="N135:N198" si="16">POWER(1+($J$16*J135),A135)</f>
        <v>#N/A</v>
      </c>
      <c r="O135" s="244" t="e">
        <f t="shared" si="8"/>
        <v>#N/A</v>
      </c>
      <c r="P135" s="244" t="e">
        <f t="shared" si="9"/>
        <v>#DIV/0!</v>
      </c>
      <c r="Q135" s="244" t="e">
        <f t="shared" si="10"/>
        <v>#DIV/0!</v>
      </c>
      <c r="R135" s="244" t="e">
        <f t="shared" si="11"/>
        <v>#DIV/0!</v>
      </c>
    </row>
    <row r="136" spans="1:18" ht="15" customHeight="1" x14ac:dyDescent="0.2">
      <c r="A136" s="250">
        <f t="shared" si="12"/>
        <v>65</v>
      </c>
      <c r="B136" s="240">
        <f t="shared" si="14"/>
        <v>2008</v>
      </c>
      <c r="C136" s="241" t="e">
        <f t="shared" si="13"/>
        <v>#DIV/0!</v>
      </c>
      <c r="D136" s="241" t="e">
        <f t="shared" ref="D136:D199" si="17">IF(A136&lt;$J$6,0,$J$11)</f>
        <v>#DIV/0!</v>
      </c>
      <c r="E136" s="241" t="e">
        <f t="shared" ref="E136:E199" si="18">C135*$D$12*J136</f>
        <v>#DIV/0!</v>
      </c>
      <c r="F136" s="241" t="e">
        <f t="shared" si="15"/>
        <v>#DIV/0!</v>
      </c>
      <c r="G136" s="241" t="e">
        <f t="shared" ref="G136:G199" si="19">(C135*($D$13*$D$14)*($D$15*J136))/N136</f>
        <v>#DIV/0!</v>
      </c>
      <c r="H136" s="241" t="e">
        <f t="shared" ref="H136:H199" si="20">(C135*(1.5%-$D$12)*J136)/N136</f>
        <v>#DIV/0!</v>
      </c>
      <c r="J136" s="238" t="e">
        <f>List1!F67</f>
        <v>#N/A</v>
      </c>
      <c r="K136" s="244">
        <v>7</v>
      </c>
      <c r="L136" s="244" t="e">
        <f t="shared" ref="L136:L199" si="21">(C135*($J$16-$D$12)*J136)/N136</f>
        <v>#DIV/0!</v>
      </c>
      <c r="N136" s="238" t="e">
        <f t="shared" si="16"/>
        <v>#N/A</v>
      </c>
      <c r="O136" s="244" t="e">
        <f t="shared" ref="O136:O199" si="22">O135+G136</f>
        <v>#N/A</v>
      </c>
      <c r="P136" s="244" t="e">
        <f t="shared" ref="P136:P199" si="23">P135+H136</f>
        <v>#DIV/0!</v>
      </c>
      <c r="Q136" s="244" t="e">
        <f t="shared" ref="Q136:Q199" si="24">Q135+F136</f>
        <v>#DIV/0!</v>
      </c>
      <c r="R136" s="244" t="e">
        <f t="shared" ref="R136:R199" si="25">R135+D136+E136</f>
        <v>#DIV/0!</v>
      </c>
    </row>
    <row r="137" spans="1:18" ht="15" customHeight="1" x14ac:dyDescent="0.2">
      <c r="A137" s="250">
        <f t="shared" ref="A137:A200" si="26">A136+1</f>
        <v>66</v>
      </c>
      <c r="B137" s="240">
        <f t="shared" si="14"/>
        <v>2039</v>
      </c>
      <c r="C137" s="241" t="e">
        <f t="shared" ref="C137:C200" si="27">C136-D136</f>
        <v>#DIV/0!</v>
      </c>
      <c r="D137" s="241" t="e">
        <f t="shared" si="17"/>
        <v>#DIV/0!</v>
      </c>
      <c r="E137" s="241" t="e">
        <f t="shared" si="18"/>
        <v>#DIV/0!</v>
      </c>
      <c r="F137" s="241" t="e">
        <f t="shared" si="15"/>
        <v>#DIV/0!</v>
      </c>
      <c r="G137" s="241" t="e">
        <f t="shared" si="19"/>
        <v>#DIV/0!</v>
      </c>
      <c r="H137" s="241" t="e">
        <f t="shared" si="20"/>
        <v>#DIV/0!</v>
      </c>
      <c r="J137" s="238" t="e">
        <f>List1!F68</f>
        <v>#N/A</v>
      </c>
      <c r="K137" s="244">
        <v>7</v>
      </c>
      <c r="L137" s="244" t="e">
        <f t="shared" si="21"/>
        <v>#DIV/0!</v>
      </c>
      <c r="N137" s="238" t="e">
        <f t="shared" si="16"/>
        <v>#N/A</v>
      </c>
      <c r="O137" s="244" t="e">
        <f t="shared" si="22"/>
        <v>#N/A</v>
      </c>
      <c r="P137" s="244" t="e">
        <f t="shared" si="23"/>
        <v>#DIV/0!</v>
      </c>
      <c r="Q137" s="244" t="e">
        <f t="shared" si="24"/>
        <v>#DIV/0!</v>
      </c>
      <c r="R137" s="244" t="e">
        <f t="shared" si="25"/>
        <v>#DIV/0!</v>
      </c>
    </row>
    <row r="138" spans="1:18" ht="15" customHeight="1" x14ac:dyDescent="0.2">
      <c r="A138" s="250">
        <f t="shared" si="26"/>
        <v>67</v>
      </c>
      <c r="B138" s="240">
        <f t="shared" si="14"/>
        <v>2070</v>
      </c>
      <c r="C138" s="241" t="e">
        <f t="shared" si="27"/>
        <v>#DIV/0!</v>
      </c>
      <c r="D138" s="241" t="e">
        <f t="shared" si="17"/>
        <v>#DIV/0!</v>
      </c>
      <c r="E138" s="241" t="e">
        <f t="shared" si="18"/>
        <v>#DIV/0!</v>
      </c>
      <c r="F138" s="241" t="e">
        <f t="shared" si="15"/>
        <v>#DIV/0!</v>
      </c>
      <c r="G138" s="241" t="e">
        <f t="shared" si="19"/>
        <v>#DIV/0!</v>
      </c>
      <c r="H138" s="241" t="e">
        <f t="shared" si="20"/>
        <v>#DIV/0!</v>
      </c>
      <c r="J138" s="238" t="e">
        <f>List1!F69</f>
        <v>#N/A</v>
      </c>
      <c r="K138" s="244">
        <v>7</v>
      </c>
      <c r="L138" s="244" t="e">
        <f t="shared" si="21"/>
        <v>#DIV/0!</v>
      </c>
      <c r="N138" s="238" t="e">
        <f t="shared" si="16"/>
        <v>#N/A</v>
      </c>
      <c r="O138" s="244" t="e">
        <f t="shared" si="22"/>
        <v>#N/A</v>
      </c>
      <c r="P138" s="244" t="e">
        <f t="shared" si="23"/>
        <v>#DIV/0!</v>
      </c>
      <c r="Q138" s="244" t="e">
        <f t="shared" si="24"/>
        <v>#DIV/0!</v>
      </c>
      <c r="R138" s="244" t="e">
        <f t="shared" si="25"/>
        <v>#DIV/0!</v>
      </c>
    </row>
    <row r="139" spans="1:18" ht="15" customHeight="1" x14ac:dyDescent="0.2">
      <c r="A139" s="250">
        <f t="shared" si="26"/>
        <v>68</v>
      </c>
      <c r="B139" s="240">
        <f t="shared" si="14"/>
        <v>2100</v>
      </c>
      <c r="C139" s="241" t="e">
        <f t="shared" si="27"/>
        <v>#DIV/0!</v>
      </c>
      <c r="D139" s="241" t="e">
        <f t="shared" si="17"/>
        <v>#DIV/0!</v>
      </c>
      <c r="E139" s="241" t="e">
        <f t="shared" si="18"/>
        <v>#DIV/0!</v>
      </c>
      <c r="F139" s="241" t="e">
        <f t="shared" si="15"/>
        <v>#DIV/0!</v>
      </c>
      <c r="G139" s="241" t="e">
        <f t="shared" si="19"/>
        <v>#DIV/0!</v>
      </c>
      <c r="H139" s="241" t="e">
        <f t="shared" si="20"/>
        <v>#DIV/0!</v>
      </c>
      <c r="J139" s="238" t="e">
        <f>List1!F70</f>
        <v>#N/A</v>
      </c>
      <c r="K139" s="244">
        <v>7</v>
      </c>
      <c r="L139" s="244" t="e">
        <f t="shared" si="21"/>
        <v>#DIV/0!</v>
      </c>
      <c r="N139" s="238" t="e">
        <f t="shared" si="16"/>
        <v>#N/A</v>
      </c>
      <c r="O139" s="244" t="e">
        <f t="shared" si="22"/>
        <v>#N/A</v>
      </c>
      <c r="P139" s="244" t="e">
        <f t="shared" si="23"/>
        <v>#DIV/0!</v>
      </c>
      <c r="Q139" s="244" t="e">
        <f t="shared" si="24"/>
        <v>#DIV/0!</v>
      </c>
      <c r="R139" s="244" t="e">
        <f t="shared" si="25"/>
        <v>#DIV/0!</v>
      </c>
    </row>
    <row r="140" spans="1:18" ht="15" customHeight="1" x14ac:dyDescent="0.2">
      <c r="A140" s="250">
        <f t="shared" si="26"/>
        <v>69</v>
      </c>
      <c r="B140" s="240">
        <f t="shared" si="14"/>
        <v>2131</v>
      </c>
      <c r="C140" s="241" t="e">
        <f t="shared" si="27"/>
        <v>#DIV/0!</v>
      </c>
      <c r="D140" s="241" t="e">
        <f t="shared" si="17"/>
        <v>#DIV/0!</v>
      </c>
      <c r="E140" s="241" t="e">
        <f t="shared" si="18"/>
        <v>#DIV/0!</v>
      </c>
      <c r="F140" s="241" t="e">
        <f t="shared" si="15"/>
        <v>#DIV/0!</v>
      </c>
      <c r="G140" s="241" t="e">
        <f t="shared" si="19"/>
        <v>#DIV/0!</v>
      </c>
      <c r="H140" s="241" t="e">
        <f t="shared" si="20"/>
        <v>#DIV/0!</v>
      </c>
      <c r="J140" s="238" t="e">
        <f>List1!F71</f>
        <v>#N/A</v>
      </c>
      <c r="K140" s="244">
        <v>7</v>
      </c>
      <c r="L140" s="244" t="e">
        <f t="shared" si="21"/>
        <v>#DIV/0!</v>
      </c>
      <c r="N140" s="238" t="e">
        <f t="shared" si="16"/>
        <v>#N/A</v>
      </c>
      <c r="O140" s="244" t="e">
        <f t="shared" si="22"/>
        <v>#N/A</v>
      </c>
      <c r="P140" s="244" t="e">
        <f t="shared" si="23"/>
        <v>#DIV/0!</v>
      </c>
      <c r="Q140" s="244" t="e">
        <f t="shared" si="24"/>
        <v>#DIV/0!</v>
      </c>
      <c r="R140" s="244" t="e">
        <f t="shared" si="25"/>
        <v>#DIV/0!</v>
      </c>
    </row>
    <row r="141" spans="1:18" ht="15" customHeight="1" x14ac:dyDescent="0.2">
      <c r="A141" s="250">
        <f t="shared" si="26"/>
        <v>70</v>
      </c>
      <c r="B141" s="240">
        <f t="shared" si="14"/>
        <v>2161</v>
      </c>
      <c r="C141" s="241" t="e">
        <f t="shared" si="27"/>
        <v>#DIV/0!</v>
      </c>
      <c r="D141" s="241" t="e">
        <f t="shared" si="17"/>
        <v>#DIV/0!</v>
      </c>
      <c r="E141" s="241" t="e">
        <f t="shared" si="18"/>
        <v>#DIV/0!</v>
      </c>
      <c r="F141" s="241" t="e">
        <f t="shared" si="15"/>
        <v>#DIV/0!</v>
      </c>
      <c r="G141" s="241" t="e">
        <f t="shared" si="19"/>
        <v>#DIV/0!</v>
      </c>
      <c r="H141" s="241" t="e">
        <f t="shared" si="20"/>
        <v>#DIV/0!</v>
      </c>
      <c r="J141" s="238" t="e">
        <f>List1!F72</f>
        <v>#N/A</v>
      </c>
      <c r="K141" s="244">
        <v>7</v>
      </c>
      <c r="L141" s="244" t="e">
        <f t="shared" si="21"/>
        <v>#DIV/0!</v>
      </c>
      <c r="N141" s="238" t="e">
        <f t="shared" si="16"/>
        <v>#N/A</v>
      </c>
      <c r="O141" s="244" t="e">
        <f t="shared" si="22"/>
        <v>#N/A</v>
      </c>
      <c r="P141" s="244" t="e">
        <f t="shared" si="23"/>
        <v>#DIV/0!</v>
      </c>
      <c r="Q141" s="244" t="e">
        <f t="shared" si="24"/>
        <v>#DIV/0!</v>
      </c>
      <c r="R141" s="244" t="e">
        <f t="shared" si="25"/>
        <v>#DIV/0!</v>
      </c>
    </row>
    <row r="142" spans="1:18" ht="15" customHeight="1" x14ac:dyDescent="0.2">
      <c r="A142" s="250">
        <f t="shared" si="26"/>
        <v>71</v>
      </c>
      <c r="B142" s="240">
        <f t="shared" si="14"/>
        <v>2192</v>
      </c>
      <c r="C142" s="241" t="e">
        <f t="shared" si="27"/>
        <v>#DIV/0!</v>
      </c>
      <c r="D142" s="241" t="e">
        <f t="shared" si="17"/>
        <v>#DIV/0!</v>
      </c>
      <c r="E142" s="241" t="e">
        <f t="shared" si="18"/>
        <v>#DIV/0!</v>
      </c>
      <c r="F142" s="241" t="e">
        <f t="shared" si="15"/>
        <v>#DIV/0!</v>
      </c>
      <c r="G142" s="241" t="e">
        <f t="shared" si="19"/>
        <v>#DIV/0!</v>
      </c>
      <c r="H142" s="241" t="e">
        <f t="shared" si="20"/>
        <v>#DIV/0!</v>
      </c>
      <c r="J142" s="238" t="e">
        <f>List1!F73</f>
        <v>#N/A</v>
      </c>
      <c r="K142" s="244">
        <v>7</v>
      </c>
      <c r="L142" s="244" t="e">
        <f t="shared" si="21"/>
        <v>#DIV/0!</v>
      </c>
      <c r="N142" s="238" t="e">
        <f t="shared" si="16"/>
        <v>#N/A</v>
      </c>
      <c r="O142" s="244" t="e">
        <f t="shared" si="22"/>
        <v>#N/A</v>
      </c>
      <c r="P142" s="244" t="e">
        <f t="shared" si="23"/>
        <v>#DIV/0!</v>
      </c>
      <c r="Q142" s="244" t="e">
        <f t="shared" si="24"/>
        <v>#DIV/0!</v>
      </c>
      <c r="R142" s="244" t="e">
        <f t="shared" si="25"/>
        <v>#DIV/0!</v>
      </c>
    </row>
    <row r="143" spans="1:18" ht="15" customHeight="1" x14ac:dyDescent="0.2">
      <c r="A143" s="250">
        <f t="shared" si="26"/>
        <v>72</v>
      </c>
      <c r="B143" s="240">
        <f t="shared" si="14"/>
        <v>2223</v>
      </c>
      <c r="C143" s="241" t="e">
        <f t="shared" si="27"/>
        <v>#DIV/0!</v>
      </c>
      <c r="D143" s="241" t="e">
        <f t="shared" si="17"/>
        <v>#DIV/0!</v>
      </c>
      <c r="E143" s="241" t="e">
        <f t="shared" si="18"/>
        <v>#DIV/0!</v>
      </c>
      <c r="F143" s="241" t="e">
        <f t="shared" si="15"/>
        <v>#DIV/0!</v>
      </c>
      <c r="G143" s="241" t="e">
        <f t="shared" si="19"/>
        <v>#DIV/0!</v>
      </c>
      <c r="H143" s="241" t="e">
        <f t="shared" si="20"/>
        <v>#DIV/0!</v>
      </c>
      <c r="J143" s="238" t="e">
        <f>List1!F74</f>
        <v>#N/A</v>
      </c>
      <c r="K143" s="244">
        <v>7</v>
      </c>
      <c r="L143" s="244" t="e">
        <f t="shared" si="21"/>
        <v>#DIV/0!</v>
      </c>
      <c r="N143" s="238" t="e">
        <f t="shared" si="16"/>
        <v>#N/A</v>
      </c>
      <c r="O143" s="244" t="e">
        <f t="shared" si="22"/>
        <v>#N/A</v>
      </c>
      <c r="P143" s="244" t="e">
        <f t="shared" si="23"/>
        <v>#DIV/0!</v>
      </c>
      <c r="Q143" s="244" t="e">
        <f t="shared" si="24"/>
        <v>#DIV/0!</v>
      </c>
      <c r="R143" s="244" t="e">
        <f t="shared" si="25"/>
        <v>#DIV/0!</v>
      </c>
    </row>
    <row r="144" spans="1:18" ht="15" customHeight="1" x14ac:dyDescent="0.2">
      <c r="A144" s="250">
        <f t="shared" si="26"/>
        <v>73</v>
      </c>
      <c r="B144" s="240">
        <f t="shared" si="14"/>
        <v>2251</v>
      </c>
      <c r="C144" s="241" t="e">
        <f t="shared" si="27"/>
        <v>#DIV/0!</v>
      </c>
      <c r="D144" s="241" t="e">
        <f t="shared" si="17"/>
        <v>#DIV/0!</v>
      </c>
      <c r="E144" s="241" t="e">
        <f t="shared" si="18"/>
        <v>#DIV/0!</v>
      </c>
      <c r="F144" s="241" t="e">
        <f t="shared" si="15"/>
        <v>#DIV/0!</v>
      </c>
      <c r="G144" s="241" t="e">
        <f t="shared" si="19"/>
        <v>#DIV/0!</v>
      </c>
      <c r="H144" s="241" t="e">
        <f t="shared" si="20"/>
        <v>#DIV/0!</v>
      </c>
      <c r="J144" s="238" t="e">
        <f>List1!F75</f>
        <v>#N/A</v>
      </c>
      <c r="K144" s="244">
        <v>7</v>
      </c>
      <c r="L144" s="244" t="e">
        <f t="shared" si="21"/>
        <v>#DIV/0!</v>
      </c>
      <c r="N144" s="238" t="e">
        <f t="shared" si="16"/>
        <v>#N/A</v>
      </c>
      <c r="O144" s="244" t="e">
        <f t="shared" si="22"/>
        <v>#N/A</v>
      </c>
      <c r="P144" s="244" t="e">
        <f t="shared" si="23"/>
        <v>#DIV/0!</v>
      </c>
      <c r="Q144" s="244" t="e">
        <f t="shared" si="24"/>
        <v>#DIV/0!</v>
      </c>
      <c r="R144" s="244" t="e">
        <f t="shared" si="25"/>
        <v>#DIV/0!</v>
      </c>
    </row>
    <row r="145" spans="1:18" ht="15" customHeight="1" x14ac:dyDescent="0.2">
      <c r="A145" s="250">
        <f t="shared" si="26"/>
        <v>74</v>
      </c>
      <c r="B145" s="240">
        <f t="shared" si="14"/>
        <v>2282</v>
      </c>
      <c r="C145" s="241" t="e">
        <f t="shared" si="27"/>
        <v>#DIV/0!</v>
      </c>
      <c r="D145" s="241" t="e">
        <f t="shared" si="17"/>
        <v>#DIV/0!</v>
      </c>
      <c r="E145" s="241" t="e">
        <f t="shared" si="18"/>
        <v>#DIV/0!</v>
      </c>
      <c r="F145" s="241" t="e">
        <f t="shared" si="15"/>
        <v>#DIV/0!</v>
      </c>
      <c r="G145" s="241" t="e">
        <f t="shared" si="19"/>
        <v>#DIV/0!</v>
      </c>
      <c r="H145" s="241" t="e">
        <f t="shared" si="20"/>
        <v>#DIV/0!</v>
      </c>
      <c r="J145" s="238" t="e">
        <f>List1!F76</f>
        <v>#N/A</v>
      </c>
      <c r="K145" s="244">
        <v>7</v>
      </c>
      <c r="L145" s="244" t="e">
        <f t="shared" si="21"/>
        <v>#DIV/0!</v>
      </c>
      <c r="N145" s="238" t="e">
        <f t="shared" si="16"/>
        <v>#N/A</v>
      </c>
      <c r="O145" s="244" t="e">
        <f t="shared" si="22"/>
        <v>#N/A</v>
      </c>
      <c r="P145" s="244" t="e">
        <f t="shared" si="23"/>
        <v>#DIV/0!</v>
      </c>
      <c r="Q145" s="244" t="e">
        <f t="shared" si="24"/>
        <v>#DIV/0!</v>
      </c>
      <c r="R145" s="244" t="e">
        <f t="shared" si="25"/>
        <v>#DIV/0!</v>
      </c>
    </row>
    <row r="146" spans="1:18" ht="15" customHeight="1" x14ac:dyDescent="0.2">
      <c r="A146" s="250">
        <f t="shared" si="26"/>
        <v>75</v>
      </c>
      <c r="B146" s="240">
        <f t="shared" si="14"/>
        <v>2312</v>
      </c>
      <c r="C146" s="241" t="e">
        <f t="shared" si="27"/>
        <v>#DIV/0!</v>
      </c>
      <c r="D146" s="241" t="e">
        <f t="shared" si="17"/>
        <v>#DIV/0!</v>
      </c>
      <c r="E146" s="241" t="e">
        <f t="shared" si="18"/>
        <v>#DIV/0!</v>
      </c>
      <c r="F146" s="241" t="e">
        <f t="shared" si="15"/>
        <v>#DIV/0!</v>
      </c>
      <c r="G146" s="241" t="e">
        <f t="shared" si="19"/>
        <v>#DIV/0!</v>
      </c>
      <c r="H146" s="241" t="e">
        <f t="shared" si="20"/>
        <v>#DIV/0!</v>
      </c>
      <c r="J146" s="238" t="e">
        <f>List1!F77</f>
        <v>#N/A</v>
      </c>
      <c r="K146" s="244">
        <v>7</v>
      </c>
      <c r="L146" s="244" t="e">
        <f t="shared" si="21"/>
        <v>#DIV/0!</v>
      </c>
      <c r="N146" s="238" t="e">
        <f t="shared" si="16"/>
        <v>#N/A</v>
      </c>
      <c r="O146" s="244" t="e">
        <f t="shared" si="22"/>
        <v>#N/A</v>
      </c>
      <c r="P146" s="244" t="e">
        <f t="shared" si="23"/>
        <v>#DIV/0!</v>
      </c>
      <c r="Q146" s="244" t="e">
        <f t="shared" si="24"/>
        <v>#DIV/0!</v>
      </c>
      <c r="R146" s="244" t="e">
        <f t="shared" si="25"/>
        <v>#DIV/0!</v>
      </c>
    </row>
    <row r="147" spans="1:18" ht="15" customHeight="1" x14ac:dyDescent="0.2">
      <c r="A147" s="250">
        <f t="shared" si="26"/>
        <v>76</v>
      </c>
      <c r="B147" s="240">
        <f t="shared" si="14"/>
        <v>2343</v>
      </c>
      <c r="C147" s="241" t="e">
        <f t="shared" si="27"/>
        <v>#DIV/0!</v>
      </c>
      <c r="D147" s="241" t="e">
        <f t="shared" si="17"/>
        <v>#DIV/0!</v>
      </c>
      <c r="E147" s="241" t="e">
        <f t="shared" si="18"/>
        <v>#DIV/0!</v>
      </c>
      <c r="F147" s="241" t="e">
        <f t="shared" si="15"/>
        <v>#DIV/0!</v>
      </c>
      <c r="G147" s="241" t="e">
        <f t="shared" si="19"/>
        <v>#DIV/0!</v>
      </c>
      <c r="H147" s="241" t="e">
        <f t="shared" si="20"/>
        <v>#DIV/0!</v>
      </c>
      <c r="J147" s="238" t="e">
        <f>List1!F78</f>
        <v>#N/A</v>
      </c>
      <c r="K147" s="244">
        <v>7</v>
      </c>
      <c r="L147" s="244" t="e">
        <f t="shared" si="21"/>
        <v>#DIV/0!</v>
      </c>
      <c r="N147" s="238" t="e">
        <f t="shared" si="16"/>
        <v>#N/A</v>
      </c>
      <c r="O147" s="244" t="e">
        <f t="shared" si="22"/>
        <v>#N/A</v>
      </c>
      <c r="P147" s="244" t="e">
        <f t="shared" si="23"/>
        <v>#DIV/0!</v>
      </c>
      <c r="Q147" s="244" t="e">
        <f t="shared" si="24"/>
        <v>#DIV/0!</v>
      </c>
      <c r="R147" s="244" t="e">
        <f t="shared" si="25"/>
        <v>#DIV/0!</v>
      </c>
    </row>
    <row r="148" spans="1:18" ht="15" customHeight="1" x14ac:dyDescent="0.2">
      <c r="A148" s="250">
        <f t="shared" si="26"/>
        <v>77</v>
      </c>
      <c r="B148" s="240">
        <f t="shared" si="14"/>
        <v>2373</v>
      </c>
      <c r="C148" s="241" t="e">
        <f t="shared" si="27"/>
        <v>#DIV/0!</v>
      </c>
      <c r="D148" s="241" t="e">
        <f t="shared" si="17"/>
        <v>#DIV/0!</v>
      </c>
      <c r="E148" s="241" t="e">
        <f t="shared" si="18"/>
        <v>#DIV/0!</v>
      </c>
      <c r="F148" s="241" t="e">
        <f t="shared" si="15"/>
        <v>#DIV/0!</v>
      </c>
      <c r="G148" s="241" t="e">
        <f t="shared" si="19"/>
        <v>#DIV/0!</v>
      </c>
      <c r="H148" s="241" t="e">
        <f t="shared" si="20"/>
        <v>#DIV/0!</v>
      </c>
      <c r="J148" s="238" t="e">
        <f>List1!F79</f>
        <v>#N/A</v>
      </c>
      <c r="K148" s="244">
        <v>7</v>
      </c>
      <c r="L148" s="244" t="e">
        <f t="shared" si="21"/>
        <v>#DIV/0!</v>
      </c>
      <c r="N148" s="238" t="e">
        <f t="shared" si="16"/>
        <v>#N/A</v>
      </c>
      <c r="O148" s="244" t="e">
        <f t="shared" si="22"/>
        <v>#N/A</v>
      </c>
      <c r="P148" s="244" t="e">
        <f t="shared" si="23"/>
        <v>#DIV/0!</v>
      </c>
      <c r="Q148" s="244" t="e">
        <f t="shared" si="24"/>
        <v>#DIV/0!</v>
      </c>
      <c r="R148" s="244" t="e">
        <f t="shared" si="25"/>
        <v>#DIV/0!</v>
      </c>
    </row>
    <row r="149" spans="1:18" ht="15" customHeight="1" x14ac:dyDescent="0.2">
      <c r="A149" s="250">
        <f t="shared" si="26"/>
        <v>78</v>
      </c>
      <c r="B149" s="240">
        <f t="shared" si="14"/>
        <v>2404</v>
      </c>
      <c r="C149" s="241" t="e">
        <f t="shared" si="27"/>
        <v>#DIV/0!</v>
      </c>
      <c r="D149" s="241" t="e">
        <f t="shared" si="17"/>
        <v>#DIV/0!</v>
      </c>
      <c r="E149" s="241" t="e">
        <f t="shared" si="18"/>
        <v>#DIV/0!</v>
      </c>
      <c r="F149" s="241" t="e">
        <f t="shared" si="15"/>
        <v>#DIV/0!</v>
      </c>
      <c r="G149" s="241" t="e">
        <f t="shared" si="19"/>
        <v>#DIV/0!</v>
      </c>
      <c r="H149" s="241" t="e">
        <f t="shared" si="20"/>
        <v>#DIV/0!</v>
      </c>
      <c r="J149" s="238" t="e">
        <f>List1!F80</f>
        <v>#N/A</v>
      </c>
      <c r="K149" s="244">
        <v>7</v>
      </c>
      <c r="L149" s="244" t="e">
        <f t="shared" si="21"/>
        <v>#DIV/0!</v>
      </c>
      <c r="N149" s="238" t="e">
        <f t="shared" si="16"/>
        <v>#N/A</v>
      </c>
      <c r="O149" s="244" t="e">
        <f t="shared" si="22"/>
        <v>#N/A</v>
      </c>
      <c r="P149" s="244" t="e">
        <f t="shared" si="23"/>
        <v>#DIV/0!</v>
      </c>
      <c r="Q149" s="244" t="e">
        <f t="shared" si="24"/>
        <v>#DIV/0!</v>
      </c>
      <c r="R149" s="244" t="e">
        <f t="shared" si="25"/>
        <v>#DIV/0!</v>
      </c>
    </row>
    <row r="150" spans="1:18" ht="15" customHeight="1" x14ac:dyDescent="0.2">
      <c r="A150" s="250">
        <f t="shared" si="26"/>
        <v>79</v>
      </c>
      <c r="B150" s="240">
        <f t="shared" si="14"/>
        <v>2435</v>
      </c>
      <c r="C150" s="241" t="e">
        <f t="shared" si="27"/>
        <v>#DIV/0!</v>
      </c>
      <c r="D150" s="241" t="e">
        <f t="shared" si="17"/>
        <v>#DIV/0!</v>
      </c>
      <c r="E150" s="241" t="e">
        <f t="shared" si="18"/>
        <v>#DIV/0!</v>
      </c>
      <c r="F150" s="241" t="e">
        <f t="shared" si="15"/>
        <v>#DIV/0!</v>
      </c>
      <c r="G150" s="241" t="e">
        <f t="shared" si="19"/>
        <v>#DIV/0!</v>
      </c>
      <c r="H150" s="241" t="e">
        <f t="shared" si="20"/>
        <v>#DIV/0!</v>
      </c>
      <c r="J150" s="238" t="e">
        <f>List1!F81</f>
        <v>#N/A</v>
      </c>
      <c r="K150" s="244">
        <v>7</v>
      </c>
      <c r="L150" s="244" t="e">
        <f t="shared" si="21"/>
        <v>#DIV/0!</v>
      </c>
      <c r="N150" s="238" t="e">
        <f t="shared" si="16"/>
        <v>#N/A</v>
      </c>
      <c r="O150" s="244" t="e">
        <f t="shared" si="22"/>
        <v>#N/A</v>
      </c>
      <c r="P150" s="244" t="e">
        <f t="shared" si="23"/>
        <v>#DIV/0!</v>
      </c>
      <c r="Q150" s="244" t="e">
        <f t="shared" si="24"/>
        <v>#DIV/0!</v>
      </c>
      <c r="R150" s="244" t="e">
        <f t="shared" si="25"/>
        <v>#DIV/0!</v>
      </c>
    </row>
    <row r="151" spans="1:18" ht="15" customHeight="1" x14ac:dyDescent="0.2">
      <c r="A151" s="250">
        <f t="shared" si="26"/>
        <v>80</v>
      </c>
      <c r="B151" s="240">
        <f t="shared" si="14"/>
        <v>2465</v>
      </c>
      <c r="C151" s="241" t="e">
        <f t="shared" si="27"/>
        <v>#DIV/0!</v>
      </c>
      <c r="D151" s="241" t="e">
        <f t="shared" si="17"/>
        <v>#DIV/0!</v>
      </c>
      <c r="E151" s="241" t="e">
        <f t="shared" si="18"/>
        <v>#DIV/0!</v>
      </c>
      <c r="F151" s="241" t="e">
        <f t="shared" si="15"/>
        <v>#DIV/0!</v>
      </c>
      <c r="G151" s="241" t="e">
        <f t="shared" si="19"/>
        <v>#DIV/0!</v>
      </c>
      <c r="H151" s="241" t="e">
        <f t="shared" si="20"/>
        <v>#DIV/0!</v>
      </c>
      <c r="J151" s="238" t="e">
        <f>List1!F82</f>
        <v>#N/A</v>
      </c>
      <c r="K151" s="244">
        <v>7</v>
      </c>
      <c r="L151" s="244" t="e">
        <f t="shared" si="21"/>
        <v>#DIV/0!</v>
      </c>
      <c r="N151" s="238" t="e">
        <f t="shared" si="16"/>
        <v>#N/A</v>
      </c>
      <c r="O151" s="244" t="e">
        <f t="shared" si="22"/>
        <v>#N/A</v>
      </c>
      <c r="P151" s="244" t="e">
        <f t="shared" si="23"/>
        <v>#DIV/0!</v>
      </c>
      <c r="Q151" s="244" t="e">
        <f t="shared" si="24"/>
        <v>#DIV/0!</v>
      </c>
      <c r="R151" s="244" t="e">
        <f t="shared" si="25"/>
        <v>#DIV/0!</v>
      </c>
    </row>
    <row r="152" spans="1:18" ht="15" customHeight="1" x14ac:dyDescent="0.2">
      <c r="A152" s="250">
        <f t="shared" si="26"/>
        <v>81</v>
      </c>
      <c r="B152" s="240">
        <f t="shared" si="14"/>
        <v>2496</v>
      </c>
      <c r="C152" s="241" t="e">
        <f t="shared" si="27"/>
        <v>#DIV/0!</v>
      </c>
      <c r="D152" s="241" t="e">
        <f t="shared" si="17"/>
        <v>#DIV/0!</v>
      </c>
      <c r="E152" s="241" t="e">
        <f t="shared" si="18"/>
        <v>#DIV/0!</v>
      </c>
      <c r="F152" s="241" t="e">
        <f t="shared" si="15"/>
        <v>#DIV/0!</v>
      </c>
      <c r="G152" s="241" t="e">
        <f t="shared" si="19"/>
        <v>#DIV/0!</v>
      </c>
      <c r="H152" s="241" t="e">
        <f t="shared" si="20"/>
        <v>#DIV/0!</v>
      </c>
      <c r="J152" s="238" t="e">
        <f>List1!F83</f>
        <v>#N/A</v>
      </c>
      <c r="K152" s="244">
        <v>7</v>
      </c>
      <c r="L152" s="244" t="e">
        <f t="shared" si="21"/>
        <v>#DIV/0!</v>
      </c>
      <c r="N152" s="238" t="e">
        <f t="shared" si="16"/>
        <v>#N/A</v>
      </c>
      <c r="O152" s="244" t="e">
        <f t="shared" si="22"/>
        <v>#N/A</v>
      </c>
      <c r="P152" s="244" t="e">
        <f t="shared" si="23"/>
        <v>#DIV/0!</v>
      </c>
      <c r="Q152" s="244" t="e">
        <f t="shared" si="24"/>
        <v>#DIV/0!</v>
      </c>
      <c r="R152" s="244" t="e">
        <f t="shared" si="25"/>
        <v>#DIV/0!</v>
      </c>
    </row>
    <row r="153" spans="1:18" ht="15" customHeight="1" x14ac:dyDescent="0.2">
      <c r="A153" s="250">
        <f t="shared" si="26"/>
        <v>82</v>
      </c>
      <c r="B153" s="240">
        <f t="shared" si="14"/>
        <v>2526</v>
      </c>
      <c r="C153" s="241" t="e">
        <f t="shared" si="27"/>
        <v>#DIV/0!</v>
      </c>
      <c r="D153" s="241" t="e">
        <f t="shared" si="17"/>
        <v>#DIV/0!</v>
      </c>
      <c r="E153" s="241" t="e">
        <f t="shared" si="18"/>
        <v>#DIV/0!</v>
      </c>
      <c r="F153" s="241" t="e">
        <f t="shared" si="15"/>
        <v>#DIV/0!</v>
      </c>
      <c r="G153" s="241" t="e">
        <f t="shared" si="19"/>
        <v>#DIV/0!</v>
      </c>
      <c r="H153" s="241" t="e">
        <f t="shared" si="20"/>
        <v>#DIV/0!</v>
      </c>
      <c r="J153" s="238" t="e">
        <f>List1!F84</f>
        <v>#N/A</v>
      </c>
      <c r="K153" s="244">
        <v>7</v>
      </c>
      <c r="L153" s="244" t="e">
        <f t="shared" si="21"/>
        <v>#DIV/0!</v>
      </c>
      <c r="N153" s="238" t="e">
        <f t="shared" si="16"/>
        <v>#N/A</v>
      </c>
      <c r="O153" s="244" t="e">
        <f t="shared" si="22"/>
        <v>#N/A</v>
      </c>
      <c r="P153" s="244" t="e">
        <f t="shared" si="23"/>
        <v>#DIV/0!</v>
      </c>
      <c r="Q153" s="244" t="e">
        <f t="shared" si="24"/>
        <v>#DIV/0!</v>
      </c>
      <c r="R153" s="244" t="e">
        <f t="shared" si="25"/>
        <v>#DIV/0!</v>
      </c>
    </row>
    <row r="154" spans="1:18" ht="15" customHeight="1" x14ac:dyDescent="0.2">
      <c r="A154" s="250">
        <f t="shared" si="26"/>
        <v>83</v>
      </c>
      <c r="B154" s="240">
        <f t="shared" si="14"/>
        <v>2557</v>
      </c>
      <c r="C154" s="241" t="e">
        <f t="shared" si="27"/>
        <v>#DIV/0!</v>
      </c>
      <c r="D154" s="241" t="e">
        <f t="shared" si="17"/>
        <v>#DIV/0!</v>
      </c>
      <c r="E154" s="241" t="e">
        <f t="shared" si="18"/>
        <v>#DIV/0!</v>
      </c>
      <c r="F154" s="241" t="e">
        <f t="shared" si="15"/>
        <v>#DIV/0!</v>
      </c>
      <c r="G154" s="241" t="e">
        <f t="shared" si="19"/>
        <v>#DIV/0!</v>
      </c>
      <c r="H154" s="241" t="e">
        <f t="shared" si="20"/>
        <v>#DIV/0!</v>
      </c>
      <c r="J154" s="238" t="e">
        <f>List1!F85</f>
        <v>#N/A</v>
      </c>
      <c r="K154" s="244">
        <v>7</v>
      </c>
      <c r="L154" s="244" t="e">
        <f t="shared" si="21"/>
        <v>#DIV/0!</v>
      </c>
      <c r="N154" s="238" t="e">
        <f t="shared" si="16"/>
        <v>#N/A</v>
      </c>
      <c r="O154" s="244" t="e">
        <f t="shared" si="22"/>
        <v>#N/A</v>
      </c>
      <c r="P154" s="244" t="e">
        <f t="shared" si="23"/>
        <v>#DIV/0!</v>
      </c>
      <c r="Q154" s="244" t="e">
        <f t="shared" si="24"/>
        <v>#DIV/0!</v>
      </c>
      <c r="R154" s="244" t="e">
        <f t="shared" si="25"/>
        <v>#DIV/0!</v>
      </c>
    </row>
    <row r="155" spans="1:18" ht="15" customHeight="1" x14ac:dyDescent="0.2">
      <c r="A155" s="250">
        <f t="shared" si="26"/>
        <v>84</v>
      </c>
      <c r="B155" s="240">
        <f t="shared" si="14"/>
        <v>2588</v>
      </c>
      <c r="C155" s="241" t="e">
        <f t="shared" si="27"/>
        <v>#DIV/0!</v>
      </c>
      <c r="D155" s="241" t="e">
        <f t="shared" si="17"/>
        <v>#DIV/0!</v>
      </c>
      <c r="E155" s="241" t="e">
        <f t="shared" si="18"/>
        <v>#DIV/0!</v>
      </c>
      <c r="F155" s="241" t="e">
        <f t="shared" si="15"/>
        <v>#DIV/0!</v>
      </c>
      <c r="G155" s="241" t="e">
        <f t="shared" si="19"/>
        <v>#DIV/0!</v>
      </c>
      <c r="H155" s="241" t="e">
        <f t="shared" si="20"/>
        <v>#DIV/0!</v>
      </c>
      <c r="J155" s="238" t="e">
        <f>List1!F86</f>
        <v>#N/A</v>
      </c>
      <c r="K155" s="244">
        <v>7</v>
      </c>
      <c r="L155" s="244" t="e">
        <f t="shared" si="21"/>
        <v>#DIV/0!</v>
      </c>
      <c r="N155" s="238" t="e">
        <f t="shared" si="16"/>
        <v>#N/A</v>
      </c>
      <c r="O155" s="244" t="e">
        <f t="shared" si="22"/>
        <v>#N/A</v>
      </c>
      <c r="P155" s="244" t="e">
        <f t="shared" si="23"/>
        <v>#DIV/0!</v>
      </c>
      <c r="Q155" s="244" t="e">
        <f t="shared" si="24"/>
        <v>#DIV/0!</v>
      </c>
      <c r="R155" s="244" t="e">
        <f t="shared" si="25"/>
        <v>#DIV/0!</v>
      </c>
    </row>
    <row r="156" spans="1:18" ht="15" customHeight="1" x14ac:dyDescent="0.2">
      <c r="A156" s="250">
        <f t="shared" si="26"/>
        <v>85</v>
      </c>
      <c r="B156" s="240">
        <f t="shared" si="14"/>
        <v>2616</v>
      </c>
      <c r="C156" s="241" t="e">
        <f t="shared" si="27"/>
        <v>#DIV/0!</v>
      </c>
      <c r="D156" s="241" t="e">
        <f t="shared" si="17"/>
        <v>#DIV/0!</v>
      </c>
      <c r="E156" s="241" t="e">
        <f t="shared" si="18"/>
        <v>#DIV/0!</v>
      </c>
      <c r="F156" s="241" t="e">
        <f t="shared" si="15"/>
        <v>#DIV/0!</v>
      </c>
      <c r="G156" s="241" t="e">
        <f t="shared" si="19"/>
        <v>#DIV/0!</v>
      </c>
      <c r="H156" s="241" t="e">
        <f t="shared" si="20"/>
        <v>#DIV/0!</v>
      </c>
      <c r="J156" s="238" t="e">
        <f>List1!F87</f>
        <v>#N/A</v>
      </c>
      <c r="K156" s="244">
        <v>7</v>
      </c>
      <c r="L156" s="244" t="e">
        <f t="shared" si="21"/>
        <v>#DIV/0!</v>
      </c>
      <c r="N156" s="238" t="e">
        <f t="shared" si="16"/>
        <v>#N/A</v>
      </c>
      <c r="O156" s="244" t="e">
        <f t="shared" si="22"/>
        <v>#N/A</v>
      </c>
      <c r="P156" s="244" t="e">
        <f t="shared" si="23"/>
        <v>#DIV/0!</v>
      </c>
      <c r="Q156" s="244" t="e">
        <f t="shared" si="24"/>
        <v>#DIV/0!</v>
      </c>
      <c r="R156" s="244" t="e">
        <f t="shared" si="25"/>
        <v>#DIV/0!</v>
      </c>
    </row>
    <row r="157" spans="1:18" ht="15" customHeight="1" x14ac:dyDescent="0.2">
      <c r="A157" s="250">
        <f t="shared" si="26"/>
        <v>86</v>
      </c>
      <c r="B157" s="240">
        <f t="shared" si="14"/>
        <v>2647</v>
      </c>
      <c r="C157" s="241" t="e">
        <f t="shared" si="27"/>
        <v>#DIV/0!</v>
      </c>
      <c r="D157" s="241" t="e">
        <f t="shared" si="17"/>
        <v>#DIV/0!</v>
      </c>
      <c r="E157" s="241" t="e">
        <f t="shared" si="18"/>
        <v>#DIV/0!</v>
      </c>
      <c r="F157" s="241" t="e">
        <f t="shared" si="15"/>
        <v>#DIV/0!</v>
      </c>
      <c r="G157" s="241" t="e">
        <f t="shared" si="19"/>
        <v>#DIV/0!</v>
      </c>
      <c r="H157" s="241" t="e">
        <f t="shared" si="20"/>
        <v>#DIV/0!</v>
      </c>
      <c r="J157" s="238" t="e">
        <f>List1!F88</f>
        <v>#N/A</v>
      </c>
      <c r="K157" s="244">
        <v>7</v>
      </c>
      <c r="L157" s="244" t="e">
        <f t="shared" si="21"/>
        <v>#DIV/0!</v>
      </c>
      <c r="N157" s="238" t="e">
        <f t="shared" si="16"/>
        <v>#N/A</v>
      </c>
      <c r="O157" s="244" t="e">
        <f t="shared" si="22"/>
        <v>#N/A</v>
      </c>
      <c r="P157" s="244" t="e">
        <f t="shared" si="23"/>
        <v>#DIV/0!</v>
      </c>
      <c r="Q157" s="244" t="e">
        <f t="shared" si="24"/>
        <v>#DIV/0!</v>
      </c>
      <c r="R157" s="244" t="e">
        <f t="shared" si="25"/>
        <v>#DIV/0!</v>
      </c>
    </row>
    <row r="158" spans="1:18" ht="15" customHeight="1" x14ac:dyDescent="0.2">
      <c r="A158" s="250">
        <f t="shared" si="26"/>
        <v>87</v>
      </c>
      <c r="B158" s="240">
        <f t="shared" si="14"/>
        <v>2677</v>
      </c>
      <c r="C158" s="241" t="e">
        <f t="shared" si="27"/>
        <v>#DIV/0!</v>
      </c>
      <c r="D158" s="241" t="e">
        <f t="shared" si="17"/>
        <v>#DIV/0!</v>
      </c>
      <c r="E158" s="241" t="e">
        <f t="shared" si="18"/>
        <v>#DIV/0!</v>
      </c>
      <c r="F158" s="241" t="e">
        <f t="shared" si="15"/>
        <v>#DIV/0!</v>
      </c>
      <c r="G158" s="241" t="e">
        <f t="shared" si="19"/>
        <v>#DIV/0!</v>
      </c>
      <c r="H158" s="241" t="e">
        <f t="shared" si="20"/>
        <v>#DIV/0!</v>
      </c>
      <c r="J158" s="238" t="e">
        <f>List1!F89</f>
        <v>#N/A</v>
      </c>
      <c r="K158" s="244">
        <v>7</v>
      </c>
      <c r="L158" s="244" t="e">
        <f t="shared" si="21"/>
        <v>#DIV/0!</v>
      </c>
      <c r="N158" s="238" t="e">
        <f t="shared" si="16"/>
        <v>#N/A</v>
      </c>
      <c r="O158" s="244" t="e">
        <f t="shared" si="22"/>
        <v>#N/A</v>
      </c>
      <c r="P158" s="244" t="e">
        <f t="shared" si="23"/>
        <v>#DIV/0!</v>
      </c>
      <c r="Q158" s="244" t="e">
        <f t="shared" si="24"/>
        <v>#DIV/0!</v>
      </c>
      <c r="R158" s="244" t="e">
        <f t="shared" si="25"/>
        <v>#DIV/0!</v>
      </c>
    </row>
    <row r="159" spans="1:18" ht="15" customHeight="1" x14ac:dyDescent="0.2">
      <c r="A159" s="250">
        <f t="shared" si="26"/>
        <v>88</v>
      </c>
      <c r="B159" s="240">
        <f t="shared" si="14"/>
        <v>2708</v>
      </c>
      <c r="C159" s="241" t="e">
        <f t="shared" si="27"/>
        <v>#DIV/0!</v>
      </c>
      <c r="D159" s="241" t="e">
        <f t="shared" si="17"/>
        <v>#DIV/0!</v>
      </c>
      <c r="E159" s="241" t="e">
        <f t="shared" si="18"/>
        <v>#DIV/0!</v>
      </c>
      <c r="F159" s="241" t="e">
        <f t="shared" si="15"/>
        <v>#DIV/0!</v>
      </c>
      <c r="G159" s="241" t="e">
        <f t="shared" si="19"/>
        <v>#DIV/0!</v>
      </c>
      <c r="H159" s="241" t="e">
        <f t="shared" si="20"/>
        <v>#DIV/0!</v>
      </c>
      <c r="J159" s="238" t="e">
        <f>List1!F90</f>
        <v>#N/A</v>
      </c>
      <c r="K159" s="244">
        <v>7</v>
      </c>
      <c r="L159" s="244" t="e">
        <f t="shared" si="21"/>
        <v>#DIV/0!</v>
      </c>
      <c r="N159" s="238" t="e">
        <f t="shared" si="16"/>
        <v>#N/A</v>
      </c>
      <c r="O159" s="244" t="e">
        <f t="shared" si="22"/>
        <v>#N/A</v>
      </c>
      <c r="P159" s="244" t="e">
        <f t="shared" si="23"/>
        <v>#DIV/0!</v>
      </c>
      <c r="Q159" s="244" t="e">
        <f t="shared" si="24"/>
        <v>#DIV/0!</v>
      </c>
      <c r="R159" s="244" t="e">
        <f t="shared" si="25"/>
        <v>#DIV/0!</v>
      </c>
    </row>
    <row r="160" spans="1:18" ht="15" customHeight="1" x14ac:dyDescent="0.2">
      <c r="A160" s="250">
        <f t="shared" si="26"/>
        <v>89</v>
      </c>
      <c r="B160" s="240">
        <f t="shared" si="14"/>
        <v>2738</v>
      </c>
      <c r="C160" s="241" t="e">
        <f t="shared" si="27"/>
        <v>#DIV/0!</v>
      </c>
      <c r="D160" s="241" t="e">
        <f t="shared" si="17"/>
        <v>#DIV/0!</v>
      </c>
      <c r="E160" s="241" t="e">
        <f t="shared" si="18"/>
        <v>#DIV/0!</v>
      </c>
      <c r="F160" s="241" t="e">
        <f t="shared" si="15"/>
        <v>#DIV/0!</v>
      </c>
      <c r="G160" s="241" t="e">
        <f t="shared" si="19"/>
        <v>#DIV/0!</v>
      </c>
      <c r="H160" s="241" t="e">
        <f t="shared" si="20"/>
        <v>#DIV/0!</v>
      </c>
      <c r="J160" s="238" t="e">
        <f>List1!F91</f>
        <v>#N/A</v>
      </c>
      <c r="K160" s="244">
        <v>7</v>
      </c>
      <c r="L160" s="244" t="e">
        <f t="shared" si="21"/>
        <v>#DIV/0!</v>
      </c>
      <c r="N160" s="238" t="e">
        <f t="shared" si="16"/>
        <v>#N/A</v>
      </c>
      <c r="O160" s="244" t="e">
        <f t="shared" si="22"/>
        <v>#N/A</v>
      </c>
      <c r="P160" s="244" t="e">
        <f t="shared" si="23"/>
        <v>#DIV/0!</v>
      </c>
      <c r="Q160" s="244" t="e">
        <f t="shared" si="24"/>
        <v>#DIV/0!</v>
      </c>
      <c r="R160" s="244" t="e">
        <f t="shared" si="25"/>
        <v>#DIV/0!</v>
      </c>
    </row>
    <row r="161" spans="1:18" ht="15" customHeight="1" x14ac:dyDescent="0.2">
      <c r="A161" s="250">
        <f t="shared" si="26"/>
        <v>90</v>
      </c>
      <c r="B161" s="240">
        <f t="shared" si="14"/>
        <v>2769</v>
      </c>
      <c r="C161" s="241" t="e">
        <f t="shared" si="27"/>
        <v>#DIV/0!</v>
      </c>
      <c r="D161" s="241" t="e">
        <f t="shared" si="17"/>
        <v>#DIV/0!</v>
      </c>
      <c r="E161" s="241" t="e">
        <f t="shared" si="18"/>
        <v>#DIV/0!</v>
      </c>
      <c r="F161" s="241" t="e">
        <f t="shared" si="15"/>
        <v>#DIV/0!</v>
      </c>
      <c r="G161" s="241" t="e">
        <f t="shared" si="19"/>
        <v>#DIV/0!</v>
      </c>
      <c r="H161" s="241" t="e">
        <f t="shared" si="20"/>
        <v>#DIV/0!</v>
      </c>
      <c r="J161" s="238" t="e">
        <f>List1!F92</f>
        <v>#N/A</v>
      </c>
      <c r="K161" s="244">
        <v>7</v>
      </c>
      <c r="L161" s="244" t="e">
        <f t="shared" si="21"/>
        <v>#DIV/0!</v>
      </c>
      <c r="N161" s="238" t="e">
        <f t="shared" si="16"/>
        <v>#N/A</v>
      </c>
      <c r="O161" s="244" t="e">
        <f t="shared" si="22"/>
        <v>#N/A</v>
      </c>
      <c r="P161" s="244" t="e">
        <f t="shared" si="23"/>
        <v>#DIV/0!</v>
      </c>
      <c r="Q161" s="244" t="e">
        <f t="shared" si="24"/>
        <v>#DIV/0!</v>
      </c>
      <c r="R161" s="244" t="e">
        <f t="shared" si="25"/>
        <v>#DIV/0!</v>
      </c>
    </row>
    <row r="162" spans="1:18" ht="15" customHeight="1" x14ac:dyDescent="0.2">
      <c r="A162" s="250">
        <f t="shared" si="26"/>
        <v>91</v>
      </c>
      <c r="B162" s="240">
        <f t="shared" si="14"/>
        <v>2800</v>
      </c>
      <c r="C162" s="241" t="e">
        <f t="shared" si="27"/>
        <v>#DIV/0!</v>
      </c>
      <c r="D162" s="241" t="e">
        <f t="shared" si="17"/>
        <v>#DIV/0!</v>
      </c>
      <c r="E162" s="241" t="e">
        <f t="shared" si="18"/>
        <v>#DIV/0!</v>
      </c>
      <c r="F162" s="241" t="e">
        <f t="shared" si="15"/>
        <v>#DIV/0!</v>
      </c>
      <c r="G162" s="241" t="e">
        <f t="shared" si="19"/>
        <v>#DIV/0!</v>
      </c>
      <c r="H162" s="241" t="e">
        <f t="shared" si="20"/>
        <v>#DIV/0!</v>
      </c>
      <c r="J162" s="238" t="e">
        <f>List1!F93</f>
        <v>#N/A</v>
      </c>
      <c r="K162" s="244">
        <v>7</v>
      </c>
      <c r="L162" s="244" t="e">
        <f t="shared" si="21"/>
        <v>#DIV/0!</v>
      </c>
      <c r="N162" s="238" t="e">
        <f t="shared" si="16"/>
        <v>#N/A</v>
      </c>
      <c r="O162" s="244" t="e">
        <f t="shared" si="22"/>
        <v>#N/A</v>
      </c>
      <c r="P162" s="244" t="e">
        <f t="shared" si="23"/>
        <v>#DIV/0!</v>
      </c>
      <c r="Q162" s="244" t="e">
        <f t="shared" si="24"/>
        <v>#DIV/0!</v>
      </c>
      <c r="R162" s="244" t="e">
        <f t="shared" si="25"/>
        <v>#DIV/0!</v>
      </c>
    </row>
    <row r="163" spans="1:18" ht="15" customHeight="1" x14ac:dyDescent="0.2">
      <c r="A163" s="250">
        <f t="shared" si="26"/>
        <v>92</v>
      </c>
      <c r="B163" s="240">
        <f t="shared" si="14"/>
        <v>2830</v>
      </c>
      <c r="C163" s="241" t="e">
        <f t="shared" si="27"/>
        <v>#DIV/0!</v>
      </c>
      <c r="D163" s="241" t="e">
        <f t="shared" si="17"/>
        <v>#DIV/0!</v>
      </c>
      <c r="E163" s="241" t="e">
        <f t="shared" si="18"/>
        <v>#DIV/0!</v>
      </c>
      <c r="F163" s="241" t="e">
        <f t="shared" si="15"/>
        <v>#DIV/0!</v>
      </c>
      <c r="G163" s="241" t="e">
        <f t="shared" si="19"/>
        <v>#DIV/0!</v>
      </c>
      <c r="H163" s="241" t="e">
        <f t="shared" si="20"/>
        <v>#DIV/0!</v>
      </c>
      <c r="J163" s="238" t="e">
        <f>List1!F94</f>
        <v>#N/A</v>
      </c>
      <c r="K163" s="244">
        <v>7</v>
      </c>
      <c r="L163" s="244" t="e">
        <f t="shared" si="21"/>
        <v>#DIV/0!</v>
      </c>
      <c r="N163" s="238" t="e">
        <f t="shared" si="16"/>
        <v>#N/A</v>
      </c>
      <c r="O163" s="244" t="e">
        <f t="shared" si="22"/>
        <v>#N/A</v>
      </c>
      <c r="P163" s="244" t="e">
        <f t="shared" si="23"/>
        <v>#DIV/0!</v>
      </c>
      <c r="Q163" s="244" t="e">
        <f t="shared" si="24"/>
        <v>#DIV/0!</v>
      </c>
      <c r="R163" s="244" t="e">
        <f t="shared" si="25"/>
        <v>#DIV/0!</v>
      </c>
    </row>
    <row r="164" spans="1:18" ht="15" customHeight="1" x14ac:dyDescent="0.2">
      <c r="A164" s="250">
        <f t="shared" si="26"/>
        <v>93</v>
      </c>
      <c r="B164" s="240">
        <f t="shared" si="14"/>
        <v>2861</v>
      </c>
      <c r="C164" s="241" t="e">
        <f t="shared" si="27"/>
        <v>#DIV/0!</v>
      </c>
      <c r="D164" s="241" t="e">
        <f t="shared" si="17"/>
        <v>#DIV/0!</v>
      </c>
      <c r="E164" s="241" t="e">
        <f t="shared" si="18"/>
        <v>#DIV/0!</v>
      </c>
      <c r="F164" s="241" t="e">
        <f t="shared" si="15"/>
        <v>#DIV/0!</v>
      </c>
      <c r="G164" s="241" t="e">
        <f t="shared" si="19"/>
        <v>#DIV/0!</v>
      </c>
      <c r="H164" s="241" t="e">
        <f t="shared" si="20"/>
        <v>#DIV/0!</v>
      </c>
      <c r="J164" s="238" t="e">
        <f>List1!F95</f>
        <v>#N/A</v>
      </c>
      <c r="K164" s="244">
        <v>7</v>
      </c>
      <c r="L164" s="244" t="e">
        <f t="shared" si="21"/>
        <v>#DIV/0!</v>
      </c>
      <c r="N164" s="238" t="e">
        <f t="shared" si="16"/>
        <v>#N/A</v>
      </c>
      <c r="O164" s="244" t="e">
        <f t="shared" si="22"/>
        <v>#N/A</v>
      </c>
      <c r="P164" s="244" t="e">
        <f t="shared" si="23"/>
        <v>#DIV/0!</v>
      </c>
      <c r="Q164" s="244" t="e">
        <f t="shared" si="24"/>
        <v>#DIV/0!</v>
      </c>
      <c r="R164" s="244" t="e">
        <f t="shared" si="25"/>
        <v>#DIV/0!</v>
      </c>
    </row>
    <row r="165" spans="1:18" ht="15" customHeight="1" x14ac:dyDescent="0.2">
      <c r="A165" s="250">
        <f t="shared" si="26"/>
        <v>94</v>
      </c>
      <c r="B165" s="240">
        <f t="shared" si="14"/>
        <v>2891</v>
      </c>
      <c r="C165" s="241" t="e">
        <f t="shared" si="27"/>
        <v>#DIV/0!</v>
      </c>
      <c r="D165" s="241" t="e">
        <f t="shared" si="17"/>
        <v>#DIV/0!</v>
      </c>
      <c r="E165" s="241" t="e">
        <f t="shared" si="18"/>
        <v>#DIV/0!</v>
      </c>
      <c r="F165" s="241" t="e">
        <f t="shared" si="15"/>
        <v>#DIV/0!</v>
      </c>
      <c r="G165" s="241" t="e">
        <f t="shared" si="19"/>
        <v>#DIV/0!</v>
      </c>
      <c r="H165" s="241" t="e">
        <f t="shared" si="20"/>
        <v>#DIV/0!</v>
      </c>
      <c r="J165" s="238" t="e">
        <f>List1!F96</f>
        <v>#N/A</v>
      </c>
      <c r="K165" s="244">
        <v>7</v>
      </c>
      <c r="L165" s="244" t="e">
        <f t="shared" si="21"/>
        <v>#DIV/0!</v>
      </c>
      <c r="N165" s="238" t="e">
        <f t="shared" si="16"/>
        <v>#N/A</v>
      </c>
      <c r="O165" s="244" t="e">
        <f t="shared" si="22"/>
        <v>#N/A</v>
      </c>
      <c r="P165" s="244" t="e">
        <f t="shared" si="23"/>
        <v>#DIV/0!</v>
      </c>
      <c r="Q165" s="244" t="e">
        <f t="shared" si="24"/>
        <v>#DIV/0!</v>
      </c>
      <c r="R165" s="244" t="e">
        <f t="shared" si="25"/>
        <v>#DIV/0!</v>
      </c>
    </row>
    <row r="166" spans="1:18" ht="15" customHeight="1" x14ac:dyDescent="0.2">
      <c r="A166" s="250">
        <f t="shared" si="26"/>
        <v>95</v>
      </c>
      <c r="B166" s="240">
        <f t="shared" si="14"/>
        <v>2922</v>
      </c>
      <c r="C166" s="241" t="e">
        <f t="shared" si="27"/>
        <v>#DIV/0!</v>
      </c>
      <c r="D166" s="241" t="e">
        <f t="shared" si="17"/>
        <v>#DIV/0!</v>
      </c>
      <c r="E166" s="241" t="e">
        <f t="shared" si="18"/>
        <v>#DIV/0!</v>
      </c>
      <c r="F166" s="241" t="e">
        <f t="shared" si="15"/>
        <v>#DIV/0!</v>
      </c>
      <c r="G166" s="241" t="e">
        <f t="shared" si="19"/>
        <v>#DIV/0!</v>
      </c>
      <c r="H166" s="241" t="e">
        <f t="shared" si="20"/>
        <v>#DIV/0!</v>
      </c>
      <c r="J166" s="238" t="e">
        <f>List1!F97</f>
        <v>#N/A</v>
      </c>
      <c r="K166" s="244">
        <v>7</v>
      </c>
      <c r="L166" s="244" t="e">
        <f t="shared" si="21"/>
        <v>#DIV/0!</v>
      </c>
      <c r="N166" s="238" t="e">
        <f t="shared" si="16"/>
        <v>#N/A</v>
      </c>
      <c r="O166" s="244" t="e">
        <f t="shared" si="22"/>
        <v>#N/A</v>
      </c>
      <c r="P166" s="244" t="e">
        <f t="shared" si="23"/>
        <v>#DIV/0!</v>
      </c>
      <c r="Q166" s="244" t="e">
        <f t="shared" si="24"/>
        <v>#DIV/0!</v>
      </c>
      <c r="R166" s="244" t="e">
        <f t="shared" si="25"/>
        <v>#DIV/0!</v>
      </c>
    </row>
    <row r="167" spans="1:18" ht="15" customHeight="1" x14ac:dyDescent="0.2">
      <c r="A167" s="250">
        <f t="shared" si="26"/>
        <v>96</v>
      </c>
      <c r="B167" s="240">
        <f t="shared" si="14"/>
        <v>2953</v>
      </c>
      <c r="C167" s="241" t="e">
        <f t="shared" si="27"/>
        <v>#DIV/0!</v>
      </c>
      <c r="D167" s="241" t="e">
        <f t="shared" si="17"/>
        <v>#DIV/0!</v>
      </c>
      <c r="E167" s="241" t="e">
        <f t="shared" si="18"/>
        <v>#DIV/0!</v>
      </c>
      <c r="F167" s="241" t="e">
        <f t="shared" si="15"/>
        <v>#DIV/0!</v>
      </c>
      <c r="G167" s="241" t="e">
        <f t="shared" si="19"/>
        <v>#DIV/0!</v>
      </c>
      <c r="H167" s="241" t="e">
        <f t="shared" si="20"/>
        <v>#DIV/0!</v>
      </c>
      <c r="J167" s="238" t="e">
        <f>List1!F98</f>
        <v>#N/A</v>
      </c>
      <c r="K167" s="244">
        <v>7</v>
      </c>
      <c r="L167" s="244" t="e">
        <f t="shared" si="21"/>
        <v>#DIV/0!</v>
      </c>
      <c r="N167" s="238" t="e">
        <f t="shared" si="16"/>
        <v>#N/A</v>
      </c>
      <c r="O167" s="244" t="e">
        <f t="shared" si="22"/>
        <v>#N/A</v>
      </c>
      <c r="P167" s="244" t="e">
        <f t="shared" si="23"/>
        <v>#DIV/0!</v>
      </c>
      <c r="Q167" s="244" t="e">
        <f t="shared" si="24"/>
        <v>#DIV/0!</v>
      </c>
      <c r="R167" s="244" t="e">
        <f t="shared" si="25"/>
        <v>#DIV/0!</v>
      </c>
    </row>
    <row r="168" spans="1:18" ht="15" customHeight="1" x14ac:dyDescent="0.2">
      <c r="A168" s="250">
        <f t="shared" si="26"/>
        <v>97</v>
      </c>
      <c r="B168" s="240">
        <f t="shared" si="14"/>
        <v>2982</v>
      </c>
      <c r="C168" s="241" t="e">
        <f t="shared" si="27"/>
        <v>#DIV/0!</v>
      </c>
      <c r="D168" s="241" t="e">
        <f t="shared" si="17"/>
        <v>#DIV/0!</v>
      </c>
      <c r="E168" s="241" t="e">
        <f t="shared" si="18"/>
        <v>#DIV/0!</v>
      </c>
      <c r="F168" s="241" t="e">
        <f t="shared" si="15"/>
        <v>#DIV/0!</v>
      </c>
      <c r="G168" s="241" t="e">
        <f t="shared" si="19"/>
        <v>#DIV/0!</v>
      </c>
      <c r="H168" s="241" t="e">
        <f t="shared" si="20"/>
        <v>#DIV/0!</v>
      </c>
      <c r="J168" s="238" t="e">
        <f>List1!F99</f>
        <v>#N/A</v>
      </c>
      <c r="K168" s="244">
        <v>7</v>
      </c>
      <c r="L168" s="244" t="e">
        <f t="shared" si="21"/>
        <v>#DIV/0!</v>
      </c>
      <c r="N168" s="238" t="e">
        <f t="shared" si="16"/>
        <v>#N/A</v>
      </c>
      <c r="O168" s="244" t="e">
        <f t="shared" si="22"/>
        <v>#N/A</v>
      </c>
      <c r="P168" s="244" t="e">
        <f t="shared" si="23"/>
        <v>#DIV/0!</v>
      </c>
      <c r="Q168" s="244" t="e">
        <f t="shared" si="24"/>
        <v>#DIV/0!</v>
      </c>
      <c r="R168" s="244" t="e">
        <f t="shared" si="25"/>
        <v>#DIV/0!</v>
      </c>
    </row>
    <row r="169" spans="1:18" ht="15" customHeight="1" x14ac:dyDescent="0.2">
      <c r="A169" s="250">
        <f t="shared" si="26"/>
        <v>98</v>
      </c>
      <c r="B169" s="240">
        <f t="shared" si="14"/>
        <v>3013</v>
      </c>
      <c r="C169" s="241" t="e">
        <f t="shared" si="27"/>
        <v>#DIV/0!</v>
      </c>
      <c r="D169" s="241" t="e">
        <f t="shared" si="17"/>
        <v>#DIV/0!</v>
      </c>
      <c r="E169" s="241" t="e">
        <f t="shared" si="18"/>
        <v>#DIV/0!</v>
      </c>
      <c r="F169" s="241" t="e">
        <f t="shared" si="15"/>
        <v>#DIV/0!</v>
      </c>
      <c r="G169" s="241" t="e">
        <f t="shared" si="19"/>
        <v>#DIV/0!</v>
      </c>
      <c r="H169" s="241" t="e">
        <f t="shared" si="20"/>
        <v>#DIV/0!</v>
      </c>
      <c r="J169" s="238" t="e">
        <f>List1!F100</f>
        <v>#N/A</v>
      </c>
      <c r="K169" s="244">
        <v>7</v>
      </c>
      <c r="L169" s="244" t="e">
        <f t="shared" si="21"/>
        <v>#DIV/0!</v>
      </c>
      <c r="N169" s="238" t="e">
        <f t="shared" si="16"/>
        <v>#N/A</v>
      </c>
      <c r="O169" s="244" t="e">
        <f t="shared" si="22"/>
        <v>#N/A</v>
      </c>
      <c r="P169" s="244" t="e">
        <f t="shared" si="23"/>
        <v>#DIV/0!</v>
      </c>
      <c r="Q169" s="244" t="e">
        <f t="shared" si="24"/>
        <v>#DIV/0!</v>
      </c>
      <c r="R169" s="244" t="e">
        <f t="shared" si="25"/>
        <v>#DIV/0!</v>
      </c>
    </row>
    <row r="170" spans="1:18" ht="15" customHeight="1" x14ac:dyDescent="0.2">
      <c r="A170" s="250">
        <f t="shared" si="26"/>
        <v>99</v>
      </c>
      <c r="B170" s="240">
        <f t="shared" si="14"/>
        <v>3043</v>
      </c>
      <c r="C170" s="241" t="e">
        <f t="shared" si="27"/>
        <v>#DIV/0!</v>
      </c>
      <c r="D170" s="241" t="e">
        <f t="shared" si="17"/>
        <v>#DIV/0!</v>
      </c>
      <c r="E170" s="241" t="e">
        <f t="shared" si="18"/>
        <v>#DIV/0!</v>
      </c>
      <c r="F170" s="241" t="e">
        <f t="shared" si="15"/>
        <v>#DIV/0!</v>
      </c>
      <c r="G170" s="241" t="e">
        <f t="shared" si="19"/>
        <v>#DIV/0!</v>
      </c>
      <c r="H170" s="241" t="e">
        <f t="shared" si="20"/>
        <v>#DIV/0!</v>
      </c>
      <c r="J170" s="238" t="e">
        <f>List1!F101</f>
        <v>#N/A</v>
      </c>
      <c r="K170" s="244">
        <v>7</v>
      </c>
      <c r="L170" s="244" t="e">
        <f t="shared" si="21"/>
        <v>#DIV/0!</v>
      </c>
      <c r="N170" s="238" t="e">
        <f t="shared" si="16"/>
        <v>#N/A</v>
      </c>
      <c r="O170" s="244" t="e">
        <f t="shared" si="22"/>
        <v>#N/A</v>
      </c>
      <c r="P170" s="244" t="e">
        <f t="shared" si="23"/>
        <v>#DIV/0!</v>
      </c>
      <c r="Q170" s="244" t="e">
        <f t="shared" si="24"/>
        <v>#DIV/0!</v>
      </c>
      <c r="R170" s="244" t="e">
        <f t="shared" si="25"/>
        <v>#DIV/0!</v>
      </c>
    </row>
    <row r="171" spans="1:18" ht="15" customHeight="1" x14ac:dyDescent="0.2">
      <c r="A171" s="250">
        <f t="shared" si="26"/>
        <v>100</v>
      </c>
      <c r="B171" s="240">
        <f t="shared" si="14"/>
        <v>3074</v>
      </c>
      <c r="C171" s="241" t="e">
        <f t="shared" si="27"/>
        <v>#DIV/0!</v>
      </c>
      <c r="D171" s="241" t="e">
        <f t="shared" si="17"/>
        <v>#DIV/0!</v>
      </c>
      <c r="E171" s="241" t="e">
        <f t="shared" si="18"/>
        <v>#DIV/0!</v>
      </c>
      <c r="F171" s="241" t="e">
        <f t="shared" si="15"/>
        <v>#DIV/0!</v>
      </c>
      <c r="G171" s="241" t="e">
        <f t="shared" si="19"/>
        <v>#DIV/0!</v>
      </c>
      <c r="H171" s="241" t="e">
        <f t="shared" si="20"/>
        <v>#DIV/0!</v>
      </c>
      <c r="J171" s="238" t="e">
        <f>List1!F102</f>
        <v>#N/A</v>
      </c>
      <c r="K171" s="244">
        <v>7</v>
      </c>
      <c r="L171" s="244" t="e">
        <f t="shared" si="21"/>
        <v>#DIV/0!</v>
      </c>
      <c r="N171" s="238" t="e">
        <f t="shared" si="16"/>
        <v>#N/A</v>
      </c>
      <c r="O171" s="244" t="e">
        <f t="shared" si="22"/>
        <v>#N/A</v>
      </c>
      <c r="P171" s="244" t="e">
        <f t="shared" si="23"/>
        <v>#DIV/0!</v>
      </c>
      <c r="Q171" s="244" t="e">
        <f t="shared" si="24"/>
        <v>#DIV/0!</v>
      </c>
      <c r="R171" s="244" t="e">
        <f t="shared" si="25"/>
        <v>#DIV/0!</v>
      </c>
    </row>
    <row r="172" spans="1:18" ht="15" customHeight="1" x14ac:dyDescent="0.2">
      <c r="A172" s="250">
        <f t="shared" si="26"/>
        <v>101</v>
      </c>
      <c r="B172" s="240">
        <f t="shared" si="14"/>
        <v>3104</v>
      </c>
      <c r="C172" s="241" t="e">
        <f t="shared" si="27"/>
        <v>#DIV/0!</v>
      </c>
      <c r="D172" s="241" t="e">
        <f t="shared" si="17"/>
        <v>#DIV/0!</v>
      </c>
      <c r="E172" s="241" t="e">
        <f t="shared" si="18"/>
        <v>#DIV/0!</v>
      </c>
      <c r="F172" s="241" t="e">
        <f t="shared" si="15"/>
        <v>#DIV/0!</v>
      </c>
      <c r="G172" s="241" t="e">
        <f t="shared" si="19"/>
        <v>#DIV/0!</v>
      </c>
      <c r="H172" s="241" t="e">
        <f t="shared" si="20"/>
        <v>#DIV/0!</v>
      </c>
      <c r="J172" s="238" t="e">
        <f>List1!F103</f>
        <v>#N/A</v>
      </c>
      <c r="K172" s="244">
        <v>7</v>
      </c>
      <c r="L172" s="244" t="e">
        <f t="shared" si="21"/>
        <v>#DIV/0!</v>
      </c>
      <c r="N172" s="238" t="e">
        <f t="shared" si="16"/>
        <v>#N/A</v>
      </c>
      <c r="O172" s="244" t="e">
        <f t="shared" si="22"/>
        <v>#N/A</v>
      </c>
      <c r="P172" s="244" t="e">
        <f t="shared" si="23"/>
        <v>#DIV/0!</v>
      </c>
      <c r="Q172" s="244" t="e">
        <f t="shared" si="24"/>
        <v>#DIV/0!</v>
      </c>
      <c r="R172" s="244" t="e">
        <f t="shared" si="25"/>
        <v>#DIV/0!</v>
      </c>
    </row>
    <row r="173" spans="1:18" ht="15" customHeight="1" x14ac:dyDescent="0.2">
      <c r="A173" s="250">
        <f t="shared" si="26"/>
        <v>102</v>
      </c>
      <c r="B173" s="240">
        <f t="shared" si="14"/>
        <v>3135</v>
      </c>
      <c r="C173" s="241" t="e">
        <f t="shared" si="27"/>
        <v>#DIV/0!</v>
      </c>
      <c r="D173" s="241" t="e">
        <f t="shared" si="17"/>
        <v>#DIV/0!</v>
      </c>
      <c r="E173" s="241" t="e">
        <f t="shared" si="18"/>
        <v>#DIV/0!</v>
      </c>
      <c r="F173" s="241" t="e">
        <f t="shared" si="15"/>
        <v>#DIV/0!</v>
      </c>
      <c r="G173" s="241" t="e">
        <f t="shared" si="19"/>
        <v>#DIV/0!</v>
      </c>
      <c r="H173" s="241" t="e">
        <f t="shared" si="20"/>
        <v>#DIV/0!</v>
      </c>
      <c r="J173" s="238" t="e">
        <f>List1!F104</f>
        <v>#N/A</v>
      </c>
      <c r="K173" s="244">
        <v>7</v>
      </c>
      <c r="L173" s="244" t="e">
        <f t="shared" si="21"/>
        <v>#DIV/0!</v>
      </c>
      <c r="N173" s="238" t="e">
        <f t="shared" si="16"/>
        <v>#N/A</v>
      </c>
      <c r="O173" s="244" t="e">
        <f t="shared" si="22"/>
        <v>#N/A</v>
      </c>
      <c r="P173" s="244" t="e">
        <f t="shared" si="23"/>
        <v>#DIV/0!</v>
      </c>
      <c r="Q173" s="244" t="e">
        <f t="shared" si="24"/>
        <v>#DIV/0!</v>
      </c>
      <c r="R173" s="244" t="e">
        <f t="shared" si="25"/>
        <v>#DIV/0!</v>
      </c>
    </row>
    <row r="174" spans="1:18" ht="15" customHeight="1" x14ac:dyDescent="0.2">
      <c r="A174" s="250">
        <f t="shared" si="26"/>
        <v>103</v>
      </c>
      <c r="B174" s="240">
        <f t="shared" si="14"/>
        <v>3166</v>
      </c>
      <c r="C174" s="241" t="e">
        <f t="shared" si="27"/>
        <v>#DIV/0!</v>
      </c>
      <c r="D174" s="241" t="e">
        <f t="shared" si="17"/>
        <v>#DIV/0!</v>
      </c>
      <c r="E174" s="241" t="e">
        <f t="shared" si="18"/>
        <v>#DIV/0!</v>
      </c>
      <c r="F174" s="241" t="e">
        <f t="shared" si="15"/>
        <v>#DIV/0!</v>
      </c>
      <c r="G174" s="241" t="e">
        <f t="shared" si="19"/>
        <v>#DIV/0!</v>
      </c>
      <c r="H174" s="241" t="e">
        <f t="shared" si="20"/>
        <v>#DIV/0!</v>
      </c>
      <c r="J174" s="238" t="e">
        <f>List1!F105</f>
        <v>#N/A</v>
      </c>
      <c r="K174" s="244">
        <v>7</v>
      </c>
      <c r="L174" s="244" t="e">
        <f t="shared" si="21"/>
        <v>#DIV/0!</v>
      </c>
      <c r="N174" s="238" t="e">
        <f t="shared" si="16"/>
        <v>#N/A</v>
      </c>
      <c r="O174" s="244" t="e">
        <f t="shared" si="22"/>
        <v>#N/A</v>
      </c>
      <c r="P174" s="244" t="e">
        <f t="shared" si="23"/>
        <v>#DIV/0!</v>
      </c>
      <c r="Q174" s="244" t="e">
        <f t="shared" si="24"/>
        <v>#DIV/0!</v>
      </c>
      <c r="R174" s="244" t="e">
        <f t="shared" si="25"/>
        <v>#DIV/0!</v>
      </c>
    </row>
    <row r="175" spans="1:18" ht="15" customHeight="1" x14ac:dyDescent="0.2">
      <c r="A175" s="250">
        <f t="shared" si="26"/>
        <v>104</v>
      </c>
      <c r="B175" s="240">
        <f t="shared" si="14"/>
        <v>3196</v>
      </c>
      <c r="C175" s="241" t="e">
        <f t="shared" si="27"/>
        <v>#DIV/0!</v>
      </c>
      <c r="D175" s="241" t="e">
        <f t="shared" si="17"/>
        <v>#DIV/0!</v>
      </c>
      <c r="E175" s="241" t="e">
        <f t="shared" si="18"/>
        <v>#DIV/0!</v>
      </c>
      <c r="F175" s="241" t="e">
        <f t="shared" si="15"/>
        <v>#DIV/0!</v>
      </c>
      <c r="G175" s="241" t="e">
        <f t="shared" si="19"/>
        <v>#DIV/0!</v>
      </c>
      <c r="H175" s="241" t="e">
        <f t="shared" si="20"/>
        <v>#DIV/0!</v>
      </c>
      <c r="J175" s="238" t="e">
        <f>List1!F106</f>
        <v>#N/A</v>
      </c>
      <c r="K175" s="244">
        <v>7</v>
      </c>
      <c r="L175" s="244" t="e">
        <f t="shared" si="21"/>
        <v>#DIV/0!</v>
      </c>
      <c r="N175" s="238" t="e">
        <f t="shared" si="16"/>
        <v>#N/A</v>
      </c>
      <c r="O175" s="244" t="e">
        <f t="shared" si="22"/>
        <v>#N/A</v>
      </c>
      <c r="P175" s="244" t="e">
        <f t="shared" si="23"/>
        <v>#DIV/0!</v>
      </c>
      <c r="Q175" s="244" t="e">
        <f t="shared" si="24"/>
        <v>#DIV/0!</v>
      </c>
      <c r="R175" s="244" t="e">
        <f t="shared" si="25"/>
        <v>#DIV/0!</v>
      </c>
    </row>
    <row r="176" spans="1:18" ht="15" customHeight="1" x14ac:dyDescent="0.2">
      <c r="A176" s="250">
        <f t="shared" si="26"/>
        <v>105</v>
      </c>
      <c r="B176" s="240">
        <f t="shared" si="14"/>
        <v>3227</v>
      </c>
      <c r="C176" s="241" t="e">
        <f t="shared" si="27"/>
        <v>#DIV/0!</v>
      </c>
      <c r="D176" s="241" t="e">
        <f t="shared" si="17"/>
        <v>#DIV/0!</v>
      </c>
      <c r="E176" s="241" t="e">
        <f t="shared" si="18"/>
        <v>#DIV/0!</v>
      </c>
      <c r="F176" s="241" t="e">
        <f t="shared" si="15"/>
        <v>#DIV/0!</v>
      </c>
      <c r="G176" s="241" t="e">
        <f t="shared" si="19"/>
        <v>#DIV/0!</v>
      </c>
      <c r="H176" s="241" t="e">
        <f t="shared" si="20"/>
        <v>#DIV/0!</v>
      </c>
      <c r="J176" s="238" t="e">
        <f>List1!F107</f>
        <v>#N/A</v>
      </c>
      <c r="K176" s="244">
        <v>7</v>
      </c>
      <c r="L176" s="244" t="e">
        <f t="shared" si="21"/>
        <v>#DIV/0!</v>
      </c>
      <c r="N176" s="238" t="e">
        <f t="shared" si="16"/>
        <v>#N/A</v>
      </c>
      <c r="O176" s="244" t="e">
        <f t="shared" si="22"/>
        <v>#N/A</v>
      </c>
      <c r="P176" s="244" t="e">
        <f t="shared" si="23"/>
        <v>#DIV/0!</v>
      </c>
      <c r="Q176" s="244" t="e">
        <f t="shared" si="24"/>
        <v>#DIV/0!</v>
      </c>
      <c r="R176" s="244" t="e">
        <f t="shared" si="25"/>
        <v>#DIV/0!</v>
      </c>
    </row>
    <row r="177" spans="1:18" ht="15" customHeight="1" x14ac:dyDescent="0.2">
      <c r="A177" s="250">
        <f t="shared" si="26"/>
        <v>106</v>
      </c>
      <c r="B177" s="240">
        <f t="shared" si="14"/>
        <v>3257</v>
      </c>
      <c r="C177" s="241" t="e">
        <f t="shared" si="27"/>
        <v>#DIV/0!</v>
      </c>
      <c r="D177" s="241" t="e">
        <f t="shared" si="17"/>
        <v>#DIV/0!</v>
      </c>
      <c r="E177" s="241" t="e">
        <f t="shared" si="18"/>
        <v>#DIV/0!</v>
      </c>
      <c r="F177" s="241" t="e">
        <f t="shared" si="15"/>
        <v>#DIV/0!</v>
      </c>
      <c r="G177" s="241" t="e">
        <f t="shared" si="19"/>
        <v>#DIV/0!</v>
      </c>
      <c r="H177" s="241" t="e">
        <f t="shared" si="20"/>
        <v>#DIV/0!</v>
      </c>
      <c r="J177" s="238" t="e">
        <f>List1!F108</f>
        <v>#N/A</v>
      </c>
      <c r="K177" s="244">
        <v>7</v>
      </c>
      <c r="L177" s="244" t="e">
        <f t="shared" si="21"/>
        <v>#DIV/0!</v>
      </c>
      <c r="N177" s="238" t="e">
        <f t="shared" si="16"/>
        <v>#N/A</v>
      </c>
      <c r="O177" s="244" t="e">
        <f t="shared" si="22"/>
        <v>#N/A</v>
      </c>
      <c r="P177" s="244" t="e">
        <f t="shared" si="23"/>
        <v>#DIV/0!</v>
      </c>
      <c r="Q177" s="244" t="e">
        <f t="shared" si="24"/>
        <v>#DIV/0!</v>
      </c>
      <c r="R177" s="244" t="e">
        <f t="shared" si="25"/>
        <v>#DIV/0!</v>
      </c>
    </row>
    <row r="178" spans="1:18" ht="15" customHeight="1" x14ac:dyDescent="0.2">
      <c r="A178" s="250">
        <f t="shared" si="26"/>
        <v>107</v>
      </c>
      <c r="B178" s="240">
        <f t="shared" si="14"/>
        <v>3288</v>
      </c>
      <c r="C178" s="241" t="e">
        <f t="shared" si="27"/>
        <v>#DIV/0!</v>
      </c>
      <c r="D178" s="241" t="e">
        <f t="shared" si="17"/>
        <v>#DIV/0!</v>
      </c>
      <c r="E178" s="241" t="e">
        <f t="shared" si="18"/>
        <v>#DIV/0!</v>
      </c>
      <c r="F178" s="241" t="e">
        <f t="shared" si="15"/>
        <v>#DIV/0!</v>
      </c>
      <c r="G178" s="241" t="e">
        <f t="shared" si="19"/>
        <v>#DIV/0!</v>
      </c>
      <c r="H178" s="241" t="e">
        <f t="shared" si="20"/>
        <v>#DIV/0!</v>
      </c>
      <c r="J178" s="238" t="e">
        <f>List1!F109</f>
        <v>#N/A</v>
      </c>
      <c r="K178" s="244">
        <v>7</v>
      </c>
      <c r="L178" s="244" t="e">
        <f t="shared" si="21"/>
        <v>#DIV/0!</v>
      </c>
      <c r="N178" s="238" t="e">
        <f t="shared" si="16"/>
        <v>#N/A</v>
      </c>
      <c r="O178" s="244" t="e">
        <f t="shared" si="22"/>
        <v>#N/A</v>
      </c>
      <c r="P178" s="244" t="e">
        <f t="shared" si="23"/>
        <v>#DIV/0!</v>
      </c>
      <c r="Q178" s="244" t="e">
        <f t="shared" si="24"/>
        <v>#DIV/0!</v>
      </c>
      <c r="R178" s="244" t="e">
        <f t="shared" si="25"/>
        <v>#DIV/0!</v>
      </c>
    </row>
    <row r="179" spans="1:18" ht="15" customHeight="1" x14ac:dyDescent="0.2">
      <c r="A179" s="250">
        <f t="shared" si="26"/>
        <v>108</v>
      </c>
      <c r="B179" s="240">
        <f t="shared" si="14"/>
        <v>3319</v>
      </c>
      <c r="C179" s="241" t="e">
        <f t="shared" si="27"/>
        <v>#DIV/0!</v>
      </c>
      <c r="D179" s="241" t="e">
        <f t="shared" si="17"/>
        <v>#DIV/0!</v>
      </c>
      <c r="E179" s="241" t="e">
        <f t="shared" si="18"/>
        <v>#DIV/0!</v>
      </c>
      <c r="F179" s="241" t="e">
        <f t="shared" si="15"/>
        <v>#DIV/0!</v>
      </c>
      <c r="G179" s="241" t="e">
        <f t="shared" si="19"/>
        <v>#DIV/0!</v>
      </c>
      <c r="H179" s="241" t="e">
        <f t="shared" si="20"/>
        <v>#DIV/0!</v>
      </c>
      <c r="J179" s="238" t="e">
        <f>List1!F110</f>
        <v>#N/A</v>
      </c>
      <c r="K179" s="244">
        <v>7</v>
      </c>
      <c r="L179" s="244" t="e">
        <f t="shared" si="21"/>
        <v>#DIV/0!</v>
      </c>
      <c r="N179" s="238" t="e">
        <f t="shared" si="16"/>
        <v>#N/A</v>
      </c>
      <c r="O179" s="244" t="e">
        <f t="shared" si="22"/>
        <v>#N/A</v>
      </c>
      <c r="P179" s="244" t="e">
        <f t="shared" si="23"/>
        <v>#DIV/0!</v>
      </c>
      <c r="Q179" s="244" t="e">
        <f t="shared" si="24"/>
        <v>#DIV/0!</v>
      </c>
      <c r="R179" s="244" t="e">
        <f t="shared" si="25"/>
        <v>#DIV/0!</v>
      </c>
    </row>
    <row r="180" spans="1:18" ht="15" customHeight="1" x14ac:dyDescent="0.2">
      <c r="A180" s="250">
        <f t="shared" si="26"/>
        <v>109</v>
      </c>
      <c r="B180" s="240">
        <f t="shared" si="14"/>
        <v>3347</v>
      </c>
      <c r="C180" s="241" t="e">
        <f t="shared" si="27"/>
        <v>#DIV/0!</v>
      </c>
      <c r="D180" s="241" t="e">
        <f t="shared" si="17"/>
        <v>#DIV/0!</v>
      </c>
      <c r="E180" s="241" t="e">
        <f t="shared" si="18"/>
        <v>#DIV/0!</v>
      </c>
      <c r="F180" s="241" t="e">
        <f t="shared" si="15"/>
        <v>#DIV/0!</v>
      </c>
      <c r="G180" s="241" t="e">
        <f t="shared" si="19"/>
        <v>#DIV/0!</v>
      </c>
      <c r="H180" s="241" t="e">
        <f t="shared" si="20"/>
        <v>#DIV/0!</v>
      </c>
      <c r="J180" s="238" t="e">
        <f>List1!F111</f>
        <v>#N/A</v>
      </c>
      <c r="K180" s="244">
        <v>7</v>
      </c>
      <c r="L180" s="244" t="e">
        <f t="shared" si="21"/>
        <v>#DIV/0!</v>
      </c>
      <c r="N180" s="238" t="e">
        <f t="shared" si="16"/>
        <v>#N/A</v>
      </c>
      <c r="O180" s="244" t="e">
        <f t="shared" si="22"/>
        <v>#N/A</v>
      </c>
      <c r="P180" s="244" t="e">
        <f t="shared" si="23"/>
        <v>#DIV/0!</v>
      </c>
      <c r="Q180" s="244" t="e">
        <f t="shared" si="24"/>
        <v>#DIV/0!</v>
      </c>
      <c r="R180" s="244" t="e">
        <f t="shared" si="25"/>
        <v>#DIV/0!</v>
      </c>
    </row>
    <row r="181" spans="1:18" ht="15" customHeight="1" x14ac:dyDescent="0.2">
      <c r="A181" s="250">
        <f t="shared" si="26"/>
        <v>110</v>
      </c>
      <c r="B181" s="240">
        <f t="shared" si="14"/>
        <v>3378</v>
      </c>
      <c r="C181" s="241" t="e">
        <f t="shared" si="27"/>
        <v>#DIV/0!</v>
      </c>
      <c r="D181" s="241" t="e">
        <f t="shared" si="17"/>
        <v>#DIV/0!</v>
      </c>
      <c r="E181" s="241" t="e">
        <f t="shared" si="18"/>
        <v>#DIV/0!</v>
      </c>
      <c r="F181" s="241" t="e">
        <f t="shared" si="15"/>
        <v>#DIV/0!</v>
      </c>
      <c r="G181" s="241" t="e">
        <f t="shared" si="19"/>
        <v>#DIV/0!</v>
      </c>
      <c r="H181" s="241" t="e">
        <f t="shared" si="20"/>
        <v>#DIV/0!</v>
      </c>
      <c r="J181" s="238" t="e">
        <f>List1!F112</f>
        <v>#N/A</v>
      </c>
      <c r="K181" s="244">
        <v>7</v>
      </c>
      <c r="L181" s="244" t="e">
        <f t="shared" si="21"/>
        <v>#DIV/0!</v>
      </c>
      <c r="N181" s="238" t="e">
        <f t="shared" si="16"/>
        <v>#N/A</v>
      </c>
      <c r="O181" s="244" t="e">
        <f t="shared" si="22"/>
        <v>#N/A</v>
      </c>
      <c r="P181" s="244" t="e">
        <f t="shared" si="23"/>
        <v>#DIV/0!</v>
      </c>
      <c r="Q181" s="244" t="e">
        <f t="shared" si="24"/>
        <v>#DIV/0!</v>
      </c>
      <c r="R181" s="244" t="e">
        <f t="shared" si="25"/>
        <v>#DIV/0!</v>
      </c>
    </row>
    <row r="182" spans="1:18" ht="15" customHeight="1" x14ac:dyDescent="0.2">
      <c r="A182" s="250">
        <f t="shared" si="26"/>
        <v>111</v>
      </c>
      <c r="B182" s="240">
        <f t="shared" si="14"/>
        <v>3408</v>
      </c>
      <c r="C182" s="241" t="e">
        <f t="shared" si="27"/>
        <v>#DIV/0!</v>
      </c>
      <c r="D182" s="241" t="e">
        <f t="shared" si="17"/>
        <v>#DIV/0!</v>
      </c>
      <c r="E182" s="241" t="e">
        <f t="shared" si="18"/>
        <v>#DIV/0!</v>
      </c>
      <c r="F182" s="241" t="e">
        <f t="shared" si="15"/>
        <v>#DIV/0!</v>
      </c>
      <c r="G182" s="241" t="e">
        <f t="shared" si="19"/>
        <v>#DIV/0!</v>
      </c>
      <c r="H182" s="241" t="e">
        <f t="shared" si="20"/>
        <v>#DIV/0!</v>
      </c>
      <c r="J182" s="238" t="e">
        <f>List1!F113</f>
        <v>#N/A</v>
      </c>
      <c r="K182" s="244">
        <v>7</v>
      </c>
      <c r="L182" s="244" t="e">
        <f t="shared" si="21"/>
        <v>#DIV/0!</v>
      </c>
      <c r="N182" s="238" t="e">
        <f t="shared" si="16"/>
        <v>#N/A</v>
      </c>
      <c r="O182" s="244" t="e">
        <f t="shared" si="22"/>
        <v>#N/A</v>
      </c>
      <c r="P182" s="244" t="e">
        <f t="shared" si="23"/>
        <v>#DIV/0!</v>
      </c>
      <c r="Q182" s="244" t="e">
        <f t="shared" si="24"/>
        <v>#DIV/0!</v>
      </c>
      <c r="R182" s="244" t="e">
        <f t="shared" si="25"/>
        <v>#DIV/0!</v>
      </c>
    </row>
    <row r="183" spans="1:18" ht="15" customHeight="1" x14ac:dyDescent="0.2">
      <c r="A183" s="250">
        <f t="shared" si="26"/>
        <v>112</v>
      </c>
      <c r="B183" s="240">
        <f t="shared" si="14"/>
        <v>3439</v>
      </c>
      <c r="C183" s="241" t="e">
        <f t="shared" si="27"/>
        <v>#DIV/0!</v>
      </c>
      <c r="D183" s="241" t="e">
        <f t="shared" si="17"/>
        <v>#DIV/0!</v>
      </c>
      <c r="E183" s="241" t="e">
        <f t="shared" si="18"/>
        <v>#DIV/0!</v>
      </c>
      <c r="F183" s="241" t="e">
        <f t="shared" si="15"/>
        <v>#DIV/0!</v>
      </c>
      <c r="G183" s="241" t="e">
        <f t="shared" si="19"/>
        <v>#DIV/0!</v>
      </c>
      <c r="H183" s="241" t="e">
        <f t="shared" si="20"/>
        <v>#DIV/0!</v>
      </c>
      <c r="J183" s="238" t="e">
        <f>List1!F114</f>
        <v>#N/A</v>
      </c>
      <c r="K183" s="244">
        <v>7</v>
      </c>
      <c r="L183" s="244" t="e">
        <f t="shared" si="21"/>
        <v>#DIV/0!</v>
      </c>
      <c r="N183" s="238" t="e">
        <f t="shared" si="16"/>
        <v>#N/A</v>
      </c>
      <c r="O183" s="244" t="e">
        <f t="shared" si="22"/>
        <v>#N/A</v>
      </c>
      <c r="P183" s="244" t="e">
        <f t="shared" si="23"/>
        <v>#DIV/0!</v>
      </c>
      <c r="Q183" s="244" t="e">
        <f t="shared" si="24"/>
        <v>#DIV/0!</v>
      </c>
      <c r="R183" s="244" t="e">
        <f t="shared" si="25"/>
        <v>#DIV/0!</v>
      </c>
    </row>
    <row r="184" spans="1:18" ht="15" customHeight="1" x14ac:dyDescent="0.2">
      <c r="A184" s="250">
        <f t="shared" si="26"/>
        <v>113</v>
      </c>
      <c r="B184" s="240">
        <f t="shared" si="14"/>
        <v>3469</v>
      </c>
      <c r="C184" s="241" t="e">
        <f t="shared" si="27"/>
        <v>#DIV/0!</v>
      </c>
      <c r="D184" s="241" t="e">
        <f t="shared" si="17"/>
        <v>#DIV/0!</v>
      </c>
      <c r="E184" s="241" t="e">
        <f t="shared" si="18"/>
        <v>#DIV/0!</v>
      </c>
      <c r="F184" s="241" t="e">
        <f t="shared" si="15"/>
        <v>#DIV/0!</v>
      </c>
      <c r="G184" s="241" t="e">
        <f t="shared" si="19"/>
        <v>#DIV/0!</v>
      </c>
      <c r="H184" s="241" t="e">
        <f t="shared" si="20"/>
        <v>#DIV/0!</v>
      </c>
      <c r="J184" s="238" t="e">
        <f>List1!F115</f>
        <v>#N/A</v>
      </c>
      <c r="K184" s="244">
        <v>7</v>
      </c>
      <c r="L184" s="244" t="e">
        <f t="shared" si="21"/>
        <v>#DIV/0!</v>
      </c>
      <c r="N184" s="238" t="e">
        <f t="shared" si="16"/>
        <v>#N/A</v>
      </c>
      <c r="O184" s="244" t="e">
        <f t="shared" si="22"/>
        <v>#N/A</v>
      </c>
      <c r="P184" s="244" t="e">
        <f t="shared" si="23"/>
        <v>#DIV/0!</v>
      </c>
      <c r="Q184" s="244" t="e">
        <f t="shared" si="24"/>
        <v>#DIV/0!</v>
      </c>
      <c r="R184" s="244" t="e">
        <f t="shared" si="25"/>
        <v>#DIV/0!</v>
      </c>
    </row>
    <row r="185" spans="1:18" ht="15" customHeight="1" x14ac:dyDescent="0.2">
      <c r="A185" s="250">
        <f t="shared" si="26"/>
        <v>114</v>
      </c>
      <c r="B185" s="240">
        <f t="shared" si="14"/>
        <v>3500</v>
      </c>
      <c r="C185" s="241" t="e">
        <f t="shared" si="27"/>
        <v>#DIV/0!</v>
      </c>
      <c r="D185" s="241" t="e">
        <f t="shared" si="17"/>
        <v>#DIV/0!</v>
      </c>
      <c r="E185" s="241" t="e">
        <f t="shared" si="18"/>
        <v>#DIV/0!</v>
      </c>
      <c r="F185" s="241" t="e">
        <f t="shared" si="15"/>
        <v>#DIV/0!</v>
      </c>
      <c r="G185" s="241" t="e">
        <f t="shared" si="19"/>
        <v>#DIV/0!</v>
      </c>
      <c r="H185" s="241" t="e">
        <f t="shared" si="20"/>
        <v>#DIV/0!</v>
      </c>
      <c r="J185" s="238" t="e">
        <f>List1!F116</f>
        <v>#N/A</v>
      </c>
      <c r="K185" s="244">
        <v>7</v>
      </c>
      <c r="L185" s="244" t="e">
        <f t="shared" si="21"/>
        <v>#DIV/0!</v>
      </c>
      <c r="N185" s="238" t="e">
        <f t="shared" si="16"/>
        <v>#N/A</v>
      </c>
      <c r="O185" s="244" t="e">
        <f t="shared" si="22"/>
        <v>#N/A</v>
      </c>
      <c r="P185" s="244" t="e">
        <f t="shared" si="23"/>
        <v>#DIV/0!</v>
      </c>
      <c r="Q185" s="244" t="e">
        <f t="shared" si="24"/>
        <v>#DIV/0!</v>
      </c>
      <c r="R185" s="244" t="e">
        <f t="shared" si="25"/>
        <v>#DIV/0!</v>
      </c>
    </row>
    <row r="186" spans="1:18" ht="15" customHeight="1" x14ac:dyDescent="0.2">
      <c r="A186" s="250">
        <f t="shared" si="26"/>
        <v>115</v>
      </c>
      <c r="B186" s="240">
        <f t="shared" si="14"/>
        <v>3531</v>
      </c>
      <c r="C186" s="241" t="e">
        <f t="shared" si="27"/>
        <v>#DIV/0!</v>
      </c>
      <c r="D186" s="241" t="e">
        <f t="shared" si="17"/>
        <v>#DIV/0!</v>
      </c>
      <c r="E186" s="241" t="e">
        <f t="shared" si="18"/>
        <v>#DIV/0!</v>
      </c>
      <c r="F186" s="241" t="e">
        <f t="shared" si="15"/>
        <v>#DIV/0!</v>
      </c>
      <c r="G186" s="241" t="e">
        <f t="shared" si="19"/>
        <v>#DIV/0!</v>
      </c>
      <c r="H186" s="241" t="e">
        <f t="shared" si="20"/>
        <v>#DIV/0!</v>
      </c>
      <c r="J186" s="238" t="e">
        <f>List1!F117</f>
        <v>#N/A</v>
      </c>
      <c r="K186" s="244">
        <v>7</v>
      </c>
      <c r="L186" s="244" t="e">
        <f t="shared" si="21"/>
        <v>#DIV/0!</v>
      </c>
      <c r="N186" s="238" t="e">
        <f t="shared" si="16"/>
        <v>#N/A</v>
      </c>
      <c r="O186" s="244" t="e">
        <f t="shared" si="22"/>
        <v>#N/A</v>
      </c>
      <c r="P186" s="244" t="e">
        <f t="shared" si="23"/>
        <v>#DIV/0!</v>
      </c>
      <c r="Q186" s="244" t="e">
        <f t="shared" si="24"/>
        <v>#DIV/0!</v>
      </c>
      <c r="R186" s="244" t="e">
        <f t="shared" si="25"/>
        <v>#DIV/0!</v>
      </c>
    </row>
    <row r="187" spans="1:18" ht="15" customHeight="1" x14ac:dyDescent="0.2">
      <c r="A187" s="250">
        <f t="shared" si="26"/>
        <v>116</v>
      </c>
      <c r="B187" s="240">
        <f t="shared" si="14"/>
        <v>3561</v>
      </c>
      <c r="C187" s="241" t="e">
        <f t="shared" si="27"/>
        <v>#DIV/0!</v>
      </c>
      <c r="D187" s="241" t="e">
        <f t="shared" si="17"/>
        <v>#DIV/0!</v>
      </c>
      <c r="E187" s="241" t="e">
        <f t="shared" si="18"/>
        <v>#DIV/0!</v>
      </c>
      <c r="F187" s="241" t="e">
        <f t="shared" si="15"/>
        <v>#DIV/0!</v>
      </c>
      <c r="G187" s="241" t="e">
        <f t="shared" si="19"/>
        <v>#DIV/0!</v>
      </c>
      <c r="H187" s="241" t="e">
        <f t="shared" si="20"/>
        <v>#DIV/0!</v>
      </c>
      <c r="J187" s="238" t="e">
        <f>List1!F118</f>
        <v>#N/A</v>
      </c>
      <c r="K187" s="244">
        <v>7</v>
      </c>
      <c r="L187" s="244" t="e">
        <f t="shared" si="21"/>
        <v>#DIV/0!</v>
      </c>
      <c r="N187" s="238" t="e">
        <f t="shared" si="16"/>
        <v>#N/A</v>
      </c>
      <c r="O187" s="244" t="e">
        <f t="shared" si="22"/>
        <v>#N/A</v>
      </c>
      <c r="P187" s="244" t="e">
        <f t="shared" si="23"/>
        <v>#DIV/0!</v>
      </c>
      <c r="Q187" s="244" t="e">
        <f t="shared" si="24"/>
        <v>#DIV/0!</v>
      </c>
      <c r="R187" s="244" t="e">
        <f t="shared" si="25"/>
        <v>#DIV/0!</v>
      </c>
    </row>
    <row r="188" spans="1:18" ht="15" customHeight="1" x14ac:dyDescent="0.2">
      <c r="A188" s="250">
        <f t="shared" si="26"/>
        <v>117</v>
      </c>
      <c r="B188" s="240">
        <f t="shared" si="14"/>
        <v>3592</v>
      </c>
      <c r="C188" s="241" t="e">
        <f t="shared" si="27"/>
        <v>#DIV/0!</v>
      </c>
      <c r="D188" s="241" t="e">
        <f t="shared" si="17"/>
        <v>#DIV/0!</v>
      </c>
      <c r="E188" s="241" t="e">
        <f t="shared" si="18"/>
        <v>#DIV/0!</v>
      </c>
      <c r="F188" s="241" t="e">
        <f t="shared" si="15"/>
        <v>#DIV/0!</v>
      </c>
      <c r="G188" s="241" t="e">
        <f t="shared" si="19"/>
        <v>#DIV/0!</v>
      </c>
      <c r="H188" s="241" t="e">
        <f t="shared" si="20"/>
        <v>#DIV/0!</v>
      </c>
      <c r="J188" s="238" t="e">
        <f>List1!F119</f>
        <v>#N/A</v>
      </c>
      <c r="K188" s="244">
        <v>7</v>
      </c>
      <c r="L188" s="244" t="e">
        <f t="shared" si="21"/>
        <v>#DIV/0!</v>
      </c>
      <c r="N188" s="238" t="e">
        <f t="shared" si="16"/>
        <v>#N/A</v>
      </c>
      <c r="O188" s="244" t="e">
        <f t="shared" si="22"/>
        <v>#N/A</v>
      </c>
      <c r="P188" s="244" t="e">
        <f t="shared" si="23"/>
        <v>#DIV/0!</v>
      </c>
      <c r="Q188" s="244" t="e">
        <f t="shared" si="24"/>
        <v>#DIV/0!</v>
      </c>
      <c r="R188" s="244" t="e">
        <f t="shared" si="25"/>
        <v>#DIV/0!</v>
      </c>
    </row>
    <row r="189" spans="1:18" ht="15" customHeight="1" x14ac:dyDescent="0.2">
      <c r="A189" s="250">
        <f t="shared" si="26"/>
        <v>118</v>
      </c>
      <c r="B189" s="240">
        <f t="shared" si="14"/>
        <v>3622</v>
      </c>
      <c r="C189" s="241" t="e">
        <f t="shared" si="27"/>
        <v>#DIV/0!</v>
      </c>
      <c r="D189" s="241" t="e">
        <f t="shared" si="17"/>
        <v>#DIV/0!</v>
      </c>
      <c r="E189" s="241" t="e">
        <f t="shared" si="18"/>
        <v>#DIV/0!</v>
      </c>
      <c r="F189" s="241" t="e">
        <f t="shared" si="15"/>
        <v>#DIV/0!</v>
      </c>
      <c r="G189" s="241" t="e">
        <f t="shared" si="19"/>
        <v>#DIV/0!</v>
      </c>
      <c r="H189" s="241" t="e">
        <f t="shared" si="20"/>
        <v>#DIV/0!</v>
      </c>
      <c r="J189" s="238" t="e">
        <f>List1!F120</f>
        <v>#N/A</v>
      </c>
      <c r="K189" s="244">
        <v>7</v>
      </c>
      <c r="L189" s="244" t="e">
        <f t="shared" si="21"/>
        <v>#DIV/0!</v>
      </c>
      <c r="N189" s="238" t="e">
        <f t="shared" si="16"/>
        <v>#N/A</v>
      </c>
      <c r="O189" s="244" t="e">
        <f t="shared" si="22"/>
        <v>#N/A</v>
      </c>
      <c r="P189" s="244" t="e">
        <f t="shared" si="23"/>
        <v>#DIV/0!</v>
      </c>
      <c r="Q189" s="244" t="e">
        <f t="shared" si="24"/>
        <v>#DIV/0!</v>
      </c>
      <c r="R189" s="244" t="e">
        <f t="shared" si="25"/>
        <v>#DIV/0!</v>
      </c>
    </row>
    <row r="190" spans="1:18" ht="15" customHeight="1" x14ac:dyDescent="0.2">
      <c r="A190" s="250">
        <f t="shared" si="26"/>
        <v>119</v>
      </c>
      <c r="B190" s="240">
        <f t="shared" si="14"/>
        <v>3653</v>
      </c>
      <c r="C190" s="241" t="e">
        <f t="shared" si="27"/>
        <v>#DIV/0!</v>
      </c>
      <c r="D190" s="241" t="e">
        <f t="shared" si="17"/>
        <v>#DIV/0!</v>
      </c>
      <c r="E190" s="241" t="e">
        <f t="shared" si="18"/>
        <v>#DIV/0!</v>
      </c>
      <c r="F190" s="241" t="e">
        <f t="shared" si="15"/>
        <v>#DIV/0!</v>
      </c>
      <c r="G190" s="241" t="e">
        <f t="shared" si="19"/>
        <v>#DIV/0!</v>
      </c>
      <c r="H190" s="241" t="e">
        <f t="shared" si="20"/>
        <v>#DIV/0!</v>
      </c>
      <c r="J190" s="238" t="e">
        <f>List1!F121</f>
        <v>#N/A</v>
      </c>
      <c r="K190" s="244">
        <v>7</v>
      </c>
      <c r="L190" s="244" t="e">
        <f t="shared" si="21"/>
        <v>#DIV/0!</v>
      </c>
      <c r="N190" s="238" t="e">
        <f t="shared" si="16"/>
        <v>#N/A</v>
      </c>
      <c r="O190" s="244" t="e">
        <f t="shared" si="22"/>
        <v>#N/A</v>
      </c>
      <c r="P190" s="244" t="e">
        <f t="shared" si="23"/>
        <v>#DIV/0!</v>
      </c>
      <c r="Q190" s="244" t="e">
        <f t="shared" si="24"/>
        <v>#DIV/0!</v>
      </c>
      <c r="R190" s="244" t="e">
        <f t="shared" si="25"/>
        <v>#DIV/0!</v>
      </c>
    </row>
    <row r="191" spans="1:18" ht="15" customHeight="1" x14ac:dyDescent="0.2">
      <c r="A191" s="250">
        <f t="shared" si="26"/>
        <v>120</v>
      </c>
      <c r="B191" s="240">
        <f t="shared" si="14"/>
        <v>3684</v>
      </c>
      <c r="C191" s="241" t="e">
        <f t="shared" si="27"/>
        <v>#DIV/0!</v>
      </c>
      <c r="D191" s="241" t="e">
        <f t="shared" si="17"/>
        <v>#DIV/0!</v>
      </c>
      <c r="E191" s="241" t="e">
        <f t="shared" si="18"/>
        <v>#DIV/0!</v>
      </c>
      <c r="F191" s="241" t="e">
        <f t="shared" si="15"/>
        <v>#DIV/0!</v>
      </c>
      <c r="G191" s="241" t="e">
        <f t="shared" si="19"/>
        <v>#DIV/0!</v>
      </c>
      <c r="H191" s="241" t="e">
        <f t="shared" si="20"/>
        <v>#DIV/0!</v>
      </c>
      <c r="J191" s="238" t="e">
        <f>List1!F122</f>
        <v>#N/A</v>
      </c>
      <c r="K191" s="244">
        <v>7</v>
      </c>
      <c r="L191" s="244" t="e">
        <f t="shared" si="21"/>
        <v>#DIV/0!</v>
      </c>
      <c r="N191" s="238" t="e">
        <f t="shared" si="16"/>
        <v>#N/A</v>
      </c>
      <c r="O191" s="244" t="e">
        <f t="shared" si="22"/>
        <v>#N/A</v>
      </c>
      <c r="P191" s="244" t="e">
        <f t="shared" si="23"/>
        <v>#DIV/0!</v>
      </c>
      <c r="Q191" s="244" t="e">
        <f t="shared" si="24"/>
        <v>#DIV/0!</v>
      </c>
      <c r="R191" s="244" t="e">
        <f t="shared" si="25"/>
        <v>#DIV/0!</v>
      </c>
    </row>
    <row r="192" spans="1:18" ht="15" customHeight="1" x14ac:dyDescent="0.2">
      <c r="A192" s="250">
        <f t="shared" si="26"/>
        <v>121</v>
      </c>
      <c r="B192" s="240">
        <f t="shared" si="14"/>
        <v>3712</v>
      </c>
      <c r="C192" s="241" t="e">
        <f t="shared" si="27"/>
        <v>#DIV/0!</v>
      </c>
      <c r="D192" s="241" t="e">
        <f t="shared" si="17"/>
        <v>#DIV/0!</v>
      </c>
      <c r="E192" s="241" t="e">
        <f t="shared" si="18"/>
        <v>#DIV/0!</v>
      </c>
      <c r="F192" s="241" t="e">
        <f t="shared" si="15"/>
        <v>#DIV/0!</v>
      </c>
      <c r="G192" s="241" t="e">
        <f t="shared" si="19"/>
        <v>#DIV/0!</v>
      </c>
      <c r="H192" s="241" t="e">
        <f t="shared" si="20"/>
        <v>#DIV/0!</v>
      </c>
      <c r="J192" s="238" t="e">
        <f>List1!F123</f>
        <v>#N/A</v>
      </c>
      <c r="K192" s="244">
        <v>7</v>
      </c>
      <c r="L192" s="244" t="e">
        <f t="shared" si="21"/>
        <v>#DIV/0!</v>
      </c>
      <c r="N192" s="238" t="e">
        <f t="shared" si="16"/>
        <v>#N/A</v>
      </c>
      <c r="O192" s="244" t="e">
        <f t="shared" si="22"/>
        <v>#N/A</v>
      </c>
      <c r="P192" s="244" t="e">
        <f t="shared" si="23"/>
        <v>#DIV/0!</v>
      </c>
      <c r="Q192" s="244" t="e">
        <f t="shared" si="24"/>
        <v>#DIV/0!</v>
      </c>
      <c r="R192" s="244" t="e">
        <f t="shared" si="25"/>
        <v>#DIV/0!</v>
      </c>
    </row>
    <row r="193" spans="1:18" ht="15" customHeight="1" x14ac:dyDescent="0.2">
      <c r="A193" s="250">
        <f t="shared" si="26"/>
        <v>122</v>
      </c>
      <c r="B193" s="240">
        <f t="shared" si="14"/>
        <v>3743</v>
      </c>
      <c r="C193" s="241" t="e">
        <f t="shared" si="27"/>
        <v>#DIV/0!</v>
      </c>
      <c r="D193" s="241" t="e">
        <f t="shared" si="17"/>
        <v>#DIV/0!</v>
      </c>
      <c r="E193" s="241" t="e">
        <f t="shared" si="18"/>
        <v>#DIV/0!</v>
      </c>
      <c r="F193" s="241" t="e">
        <f t="shared" si="15"/>
        <v>#DIV/0!</v>
      </c>
      <c r="G193" s="241" t="e">
        <f t="shared" si="19"/>
        <v>#DIV/0!</v>
      </c>
      <c r="H193" s="241" t="e">
        <f t="shared" si="20"/>
        <v>#DIV/0!</v>
      </c>
      <c r="J193" s="238" t="e">
        <f>List1!F124</f>
        <v>#N/A</v>
      </c>
      <c r="K193" s="244">
        <v>7</v>
      </c>
      <c r="L193" s="244" t="e">
        <f t="shared" si="21"/>
        <v>#DIV/0!</v>
      </c>
      <c r="N193" s="238" t="e">
        <f t="shared" si="16"/>
        <v>#N/A</v>
      </c>
      <c r="O193" s="244" t="e">
        <f t="shared" si="22"/>
        <v>#N/A</v>
      </c>
      <c r="P193" s="244" t="e">
        <f t="shared" si="23"/>
        <v>#DIV/0!</v>
      </c>
      <c r="Q193" s="244" t="e">
        <f t="shared" si="24"/>
        <v>#DIV/0!</v>
      </c>
      <c r="R193" s="244" t="e">
        <f t="shared" si="25"/>
        <v>#DIV/0!</v>
      </c>
    </row>
    <row r="194" spans="1:18" ht="15" customHeight="1" x14ac:dyDescent="0.2">
      <c r="A194" s="250">
        <f t="shared" si="26"/>
        <v>123</v>
      </c>
      <c r="B194" s="240">
        <f t="shared" si="14"/>
        <v>3773</v>
      </c>
      <c r="C194" s="241" t="e">
        <f t="shared" si="27"/>
        <v>#DIV/0!</v>
      </c>
      <c r="D194" s="241" t="e">
        <f t="shared" si="17"/>
        <v>#DIV/0!</v>
      </c>
      <c r="E194" s="241" t="e">
        <f t="shared" si="18"/>
        <v>#DIV/0!</v>
      </c>
      <c r="F194" s="241" t="e">
        <f t="shared" si="15"/>
        <v>#DIV/0!</v>
      </c>
      <c r="G194" s="241" t="e">
        <f t="shared" si="19"/>
        <v>#DIV/0!</v>
      </c>
      <c r="H194" s="241" t="e">
        <f t="shared" si="20"/>
        <v>#DIV/0!</v>
      </c>
      <c r="J194" s="238" t="e">
        <f>List1!F125</f>
        <v>#N/A</v>
      </c>
      <c r="K194" s="244">
        <v>7</v>
      </c>
      <c r="L194" s="244" t="e">
        <f t="shared" si="21"/>
        <v>#DIV/0!</v>
      </c>
      <c r="N194" s="238" t="e">
        <f t="shared" si="16"/>
        <v>#N/A</v>
      </c>
      <c r="O194" s="244" t="e">
        <f t="shared" si="22"/>
        <v>#N/A</v>
      </c>
      <c r="P194" s="244" t="e">
        <f t="shared" si="23"/>
        <v>#DIV/0!</v>
      </c>
      <c r="Q194" s="244" t="e">
        <f t="shared" si="24"/>
        <v>#DIV/0!</v>
      </c>
      <c r="R194" s="244" t="e">
        <f t="shared" si="25"/>
        <v>#DIV/0!</v>
      </c>
    </row>
    <row r="195" spans="1:18" ht="15" customHeight="1" x14ac:dyDescent="0.2">
      <c r="A195" s="250">
        <f t="shared" si="26"/>
        <v>124</v>
      </c>
      <c r="B195" s="240">
        <f t="shared" si="14"/>
        <v>3804</v>
      </c>
      <c r="C195" s="241" t="e">
        <f t="shared" si="27"/>
        <v>#DIV/0!</v>
      </c>
      <c r="D195" s="241" t="e">
        <f t="shared" si="17"/>
        <v>#DIV/0!</v>
      </c>
      <c r="E195" s="241" t="e">
        <f t="shared" si="18"/>
        <v>#DIV/0!</v>
      </c>
      <c r="F195" s="241" t="e">
        <f t="shared" si="15"/>
        <v>#DIV/0!</v>
      </c>
      <c r="G195" s="241" t="e">
        <f t="shared" si="19"/>
        <v>#DIV/0!</v>
      </c>
      <c r="H195" s="241" t="e">
        <f t="shared" si="20"/>
        <v>#DIV/0!</v>
      </c>
      <c r="J195" s="238" t="e">
        <f>List1!F126</f>
        <v>#N/A</v>
      </c>
      <c r="K195" s="244">
        <v>7</v>
      </c>
      <c r="L195" s="244" t="e">
        <f t="shared" si="21"/>
        <v>#DIV/0!</v>
      </c>
      <c r="N195" s="238" t="e">
        <f t="shared" si="16"/>
        <v>#N/A</v>
      </c>
      <c r="O195" s="244" t="e">
        <f t="shared" si="22"/>
        <v>#N/A</v>
      </c>
      <c r="P195" s="244" t="e">
        <f t="shared" si="23"/>
        <v>#DIV/0!</v>
      </c>
      <c r="Q195" s="244" t="e">
        <f t="shared" si="24"/>
        <v>#DIV/0!</v>
      </c>
      <c r="R195" s="244" t="e">
        <f t="shared" si="25"/>
        <v>#DIV/0!</v>
      </c>
    </row>
    <row r="196" spans="1:18" ht="15" customHeight="1" x14ac:dyDescent="0.2">
      <c r="A196" s="250">
        <f t="shared" si="26"/>
        <v>125</v>
      </c>
      <c r="B196" s="240">
        <f t="shared" si="14"/>
        <v>3834</v>
      </c>
      <c r="C196" s="241" t="e">
        <f t="shared" si="27"/>
        <v>#DIV/0!</v>
      </c>
      <c r="D196" s="241" t="e">
        <f t="shared" si="17"/>
        <v>#DIV/0!</v>
      </c>
      <c r="E196" s="241" t="e">
        <f t="shared" si="18"/>
        <v>#DIV/0!</v>
      </c>
      <c r="F196" s="241" t="e">
        <f t="shared" si="15"/>
        <v>#DIV/0!</v>
      </c>
      <c r="G196" s="241" t="e">
        <f t="shared" si="19"/>
        <v>#DIV/0!</v>
      </c>
      <c r="H196" s="241" t="e">
        <f t="shared" si="20"/>
        <v>#DIV/0!</v>
      </c>
      <c r="J196" s="238" t="e">
        <f>List1!F127</f>
        <v>#N/A</v>
      </c>
      <c r="K196" s="244">
        <v>7</v>
      </c>
      <c r="L196" s="244" t="e">
        <f t="shared" si="21"/>
        <v>#DIV/0!</v>
      </c>
      <c r="N196" s="238" t="e">
        <f t="shared" si="16"/>
        <v>#N/A</v>
      </c>
      <c r="O196" s="244" t="e">
        <f t="shared" si="22"/>
        <v>#N/A</v>
      </c>
      <c r="P196" s="244" t="e">
        <f t="shared" si="23"/>
        <v>#DIV/0!</v>
      </c>
      <c r="Q196" s="244" t="e">
        <f t="shared" si="24"/>
        <v>#DIV/0!</v>
      </c>
      <c r="R196" s="244" t="e">
        <f t="shared" si="25"/>
        <v>#DIV/0!</v>
      </c>
    </row>
    <row r="197" spans="1:18" ht="15" customHeight="1" x14ac:dyDescent="0.2">
      <c r="A197" s="250">
        <f t="shared" si="26"/>
        <v>126</v>
      </c>
      <c r="B197" s="240">
        <f t="shared" si="14"/>
        <v>3865</v>
      </c>
      <c r="C197" s="241" t="e">
        <f t="shared" si="27"/>
        <v>#DIV/0!</v>
      </c>
      <c r="D197" s="241" t="e">
        <f t="shared" si="17"/>
        <v>#DIV/0!</v>
      </c>
      <c r="E197" s="241" t="e">
        <f t="shared" si="18"/>
        <v>#DIV/0!</v>
      </c>
      <c r="F197" s="241" t="e">
        <f t="shared" si="15"/>
        <v>#DIV/0!</v>
      </c>
      <c r="G197" s="241" t="e">
        <f t="shared" si="19"/>
        <v>#DIV/0!</v>
      </c>
      <c r="H197" s="241" t="e">
        <f t="shared" si="20"/>
        <v>#DIV/0!</v>
      </c>
      <c r="J197" s="238" t="e">
        <f>List1!F128</f>
        <v>#N/A</v>
      </c>
      <c r="K197" s="244">
        <v>7</v>
      </c>
      <c r="L197" s="244" t="e">
        <f t="shared" si="21"/>
        <v>#DIV/0!</v>
      </c>
      <c r="N197" s="238" t="e">
        <f t="shared" si="16"/>
        <v>#N/A</v>
      </c>
      <c r="O197" s="244" t="e">
        <f t="shared" si="22"/>
        <v>#N/A</v>
      </c>
      <c r="P197" s="244" t="e">
        <f t="shared" si="23"/>
        <v>#DIV/0!</v>
      </c>
      <c r="Q197" s="244" t="e">
        <f t="shared" si="24"/>
        <v>#DIV/0!</v>
      </c>
      <c r="R197" s="244" t="e">
        <f t="shared" si="25"/>
        <v>#DIV/0!</v>
      </c>
    </row>
    <row r="198" spans="1:18" ht="15" customHeight="1" x14ac:dyDescent="0.2">
      <c r="A198" s="250">
        <f t="shared" si="26"/>
        <v>127</v>
      </c>
      <c r="B198" s="240">
        <f t="shared" si="14"/>
        <v>3896</v>
      </c>
      <c r="C198" s="241" t="e">
        <f t="shared" si="27"/>
        <v>#DIV/0!</v>
      </c>
      <c r="D198" s="241" t="e">
        <f t="shared" si="17"/>
        <v>#DIV/0!</v>
      </c>
      <c r="E198" s="241" t="e">
        <f t="shared" si="18"/>
        <v>#DIV/0!</v>
      </c>
      <c r="F198" s="241" t="e">
        <f t="shared" si="15"/>
        <v>#DIV/0!</v>
      </c>
      <c r="G198" s="241" t="e">
        <f t="shared" si="19"/>
        <v>#DIV/0!</v>
      </c>
      <c r="H198" s="241" t="e">
        <f t="shared" si="20"/>
        <v>#DIV/0!</v>
      </c>
      <c r="J198" s="238" t="e">
        <f>List1!F129</f>
        <v>#N/A</v>
      </c>
      <c r="K198" s="244">
        <v>7</v>
      </c>
      <c r="L198" s="244" t="e">
        <f t="shared" si="21"/>
        <v>#DIV/0!</v>
      </c>
      <c r="N198" s="238" t="e">
        <f t="shared" si="16"/>
        <v>#N/A</v>
      </c>
      <c r="O198" s="244" t="e">
        <f t="shared" si="22"/>
        <v>#N/A</v>
      </c>
      <c r="P198" s="244" t="e">
        <f t="shared" si="23"/>
        <v>#DIV/0!</v>
      </c>
      <c r="Q198" s="244" t="e">
        <f t="shared" si="24"/>
        <v>#DIV/0!</v>
      </c>
      <c r="R198" s="244" t="e">
        <f t="shared" si="25"/>
        <v>#DIV/0!</v>
      </c>
    </row>
    <row r="199" spans="1:18" ht="15" customHeight="1" x14ac:dyDescent="0.2">
      <c r="A199" s="250">
        <f t="shared" si="26"/>
        <v>128</v>
      </c>
      <c r="B199" s="240">
        <f t="shared" ref="B199:B262" si="28">EOMONTH($D$5,A199)</f>
        <v>3926</v>
      </c>
      <c r="C199" s="241" t="e">
        <f t="shared" si="27"/>
        <v>#DIV/0!</v>
      </c>
      <c r="D199" s="241" t="e">
        <f t="shared" si="17"/>
        <v>#DIV/0!</v>
      </c>
      <c r="E199" s="241" t="e">
        <f t="shared" si="18"/>
        <v>#DIV/0!</v>
      </c>
      <c r="F199" s="241" t="e">
        <f t="shared" ref="F199:F262" si="29">(L199+K199)-H199</f>
        <v>#DIV/0!</v>
      </c>
      <c r="G199" s="241" t="e">
        <f t="shared" si="19"/>
        <v>#DIV/0!</v>
      </c>
      <c r="H199" s="241" t="e">
        <f t="shared" si="20"/>
        <v>#DIV/0!</v>
      </c>
      <c r="J199" s="238" t="e">
        <f>List1!F130</f>
        <v>#N/A</v>
      </c>
      <c r="K199" s="244">
        <v>7</v>
      </c>
      <c r="L199" s="244" t="e">
        <f t="shared" si="21"/>
        <v>#DIV/0!</v>
      </c>
      <c r="N199" s="238" t="e">
        <f t="shared" ref="N199:N262" si="30">POWER(1+($J$16*J199),A199)</f>
        <v>#N/A</v>
      </c>
      <c r="O199" s="244" t="e">
        <f t="shared" si="22"/>
        <v>#N/A</v>
      </c>
      <c r="P199" s="244" t="e">
        <f t="shared" si="23"/>
        <v>#DIV/0!</v>
      </c>
      <c r="Q199" s="244" t="e">
        <f t="shared" si="24"/>
        <v>#DIV/0!</v>
      </c>
      <c r="R199" s="244" t="e">
        <f t="shared" si="25"/>
        <v>#DIV/0!</v>
      </c>
    </row>
    <row r="200" spans="1:18" ht="15" customHeight="1" x14ac:dyDescent="0.2">
      <c r="A200" s="250">
        <f t="shared" si="26"/>
        <v>129</v>
      </c>
      <c r="B200" s="240">
        <f t="shared" si="28"/>
        <v>3957</v>
      </c>
      <c r="C200" s="241" t="e">
        <f t="shared" si="27"/>
        <v>#DIV/0!</v>
      </c>
      <c r="D200" s="241" t="e">
        <f t="shared" ref="D200:D263" si="31">IF(A200&lt;$J$6,0,$J$11)</f>
        <v>#DIV/0!</v>
      </c>
      <c r="E200" s="241" t="e">
        <f t="shared" ref="E200:E263" si="32">C199*$D$12*J200</f>
        <v>#DIV/0!</v>
      </c>
      <c r="F200" s="241" t="e">
        <f t="shared" si="29"/>
        <v>#DIV/0!</v>
      </c>
      <c r="G200" s="241" t="e">
        <f t="shared" ref="G200:G263" si="33">(C199*($D$13*$D$14)*($D$15*J200))/N200</f>
        <v>#DIV/0!</v>
      </c>
      <c r="H200" s="241" t="e">
        <f t="shared" ref="H200:H263" si="34">(C199*(1.5%-$D$12)*J200)/N200</f>
        <v>#DIV/0!</v>
      </c>
      <c r="J200" s="238" t="e">
        <f>List1!F131</f>
        <v>#N/A</v>
      </c>
      <c r="K200" s="244">
        <v>7</v>
      </c>
      <c r="L200" s="244" t="e">
        <f t="shared" ref="L200:L263" si="35">(C199*($J$16-$D$12)*J200)/N200</f>
        <v>#DIV/0!</v>
      </c>
      <c r="N200" s="238" t="e">
        <f t="shared" si="30"/>
        <v>#N/A</v>
      </c>
      <c r="O200" s="244" t="e">
        <f t="shared" ref="O200:O263" si="36">O199+G200</f>
        <v>#N/A</v>
      </c>
      <c r="P200" s="244" t="e">
        <f t="shared" ref="P200:P263" si="37">P199+H200</f>
        <v>#DIV/0!</v>
      </c>
      <c r="Q200" s="244" t="e">
        <f t="shared" ref="Q200:Q263" si="38">Q199+F200</f>
        <v>#DIV/0!</v>
      </c>
      <c r="R200" s="244" t="e">
        <f t="shared" ref="R200:R263" si="39">R199+D200+E200</f>
        <v>#DIV/0!</v>
      </c>
    </row>
    <row r="201" spans="1:18" ht="15" customHeight="1" x14ac:dyDescent="0.2">
      <c r="A201" s="250">
        <f t="shared" ref="A201:A264" si="40">A200+1</f>
        <v>130</v>
      </c>
      <c r="B201" s="240">
        <f t="shared" si="28"/>
        <v>3987</v>
      </c>
      <c r="C201" s="241" t="e">
        <f t="shared" ref="C201:C264" si="41">C200-D200</f>
        <v>#DIV/0!</v>
      </c>
      <c r="D201" s="241" t="e">
        <f t="shared" si="31"/>
        <v>#DIV/0!</v>
      </c>
      <c r="E201" s="241" t="e">
        <f t="shared" si="32"/>
        <v>#DIV/0!</v>
      </c>
      <c r="F201" s="241" t="e">
        <f t="shared" si="29"/>
        <v>#DIV/0!</v>
      </c>
      <c r="G201" s="241" t="e">
        <f t="shared" si="33"/>
        <v>#DIV/0!</v>
      </c>
      <c r="H201" s="241" t="e">
        <f t="shared" si="34"/>
        <v>#DIV/0!</v>
      </c>
      <c r="J201" s="238" t="e">
        <f>List1!F132</f>
        <v>#N/A</v>
      </c>
      <c r="K201" s="244">
        <v>7</v>
      </c>
      <c r="L201" s="244" t="e">
        <f t="shared" si="35"/>
        <v>#DIV/0!</v>
      </c>
      <c r="N201" s="238" t="e">
        <f t="shared" si="30"/>
        <v>#N/A</v>
      </c>
      <c r="O201" s="244" t="e">
        <f t="shared" si="36"/>
        <v>#N/A</v>
      </c>
      <c r="P201" s="244" t="e">
        <f t="shared" si="37"/>
        <v>#DIV/0!</v>
      </c>
      <c r="Q201" s="244" t="e">
        <f t="shared" si="38"/>
        <v>#DIV/0!</v>
      </c>
      <c r="R201" s="244" t="e">
        <f t="shared" si="39"/>
        <v>#DIV/0!</v>
      </c>
    </row>
    <row r="202" spans="1:18" ht="15" customHeight="1" x14ac:dyDescent="0.2">
      <c r="A202" s="250">
        <f t="shared" si="40"/>
        <v>131</v>
      </c>
      <c r="B202" s="240">
        <f t="shared" si="28"/>
        <v>4018</v>
      </c>
      <c r="C202" s="241" t="e">
        <f t="shared" si="41"/>
        <v>#DIV/0!</v>
      </c>
      <c r="D202" s="241" t="e">
        <f t="shared" si="31"/>
        <v>#DIV/0!</v>
      </c>
      <c r="E202" s="241" t="e">
        <f t="shared" si="32"/>
        <v>#DIV/0!</v>
      </c>
      <c r="F202" s="241" t="e">
        <f t="shared" si="29"/>
        <v>#DIV/0!</v>
      </c>
      <c r="G202" s="241" t="e">
        <f t="shared" si="33"/>
        <v>#DIV/0!</v>
      </c>
      <c r="H202" s="241" t="e">
        <f t="shared" si="34"/>
        <v>#DIV/0!</v>
      </c>
      <c r="J202" s="238" t="e">
        <f>List1!F133</f>
        <v>#N/A</v>
      </c>
      <c r="K202" s="244">
        <v>7</v>
      </c>
      <c r="L202" s="244" t="e">
        <f t="shared" si="35"/>
        <v>#DIV/0!</v>
      </c>
      <c r="N202" s="238" t="e">
        <f t="shared" si="30"/>
        <v>#N/A</v>
      </c>
      <c r="O202" s="244" t="e">
        <f t="shared" si="36"/>
        <v>#N/A</v>
      </c>
      <c r="P202" s="244" t="e">
        <f t="shared" si="37"/>
        <v>#DIV/0!</v>
      </c>
      <c r="Q202" s="244" t="e">
        <f t="shared" si="38"/>
        <v>#DIV/0!</v>
      </c>
      <c r="R202" s="244" t="e">
        <f t="shared" si="39"/>
        <v>#DIV/0!</v>
      </c>
    </row>
    <row r="203" spans="1:18" ht="15" customHeight="1" x14ac:dyDescent="0.2">
      <c r="A203" s="250">
        <f t="shared" si="40"/>
        <v>132</v>
      </c>
      <c r="B203" s="240">
        <f t="shared" si="28"/>
        <v>4049</v>
      </c>
      <c r="C203" s="241" t="e">
        <f t="shared" si="41"/>
        <v>#DIV/0!</v>
      </c>
      <c r="D203" s="241" t="e">
        <f t="shared" si="31"/>
        <v>#DIV/0!</v>
      </c>
      <c r="E203" s="241" t="e">
        <f t="shared" si="32"/>
        <v>#DIV/0!</v>
      </c>
      <c r="F203" s="241" t="e">
        <f t="shared" si="29"/>
        <v>#DIV/0!</v>
      </c>
      <c r="G203" s="241" t="e">
        <f t="shared" si="33"/>
        <v>#DIV/0!</v>
      </c>
      <c r="H203" s="241" t="e">
        <f t="shared" si="34"/>
        <v>#DIV/0!</v>
      </c>
      <c r="J203" s="238" t="e">
        <f>List1!F134</f>
        <v>#N/A</v>
      </c>
      <c r="K203" s="244">
        <v>7</v>
      </c>
      <c r="L203" s="244" t="e">
        <f t="shared" si="35"/>
        <v>#DIV/0!</v>
      </c>
      <c r="N203" s="238" t="e">
        <f t="shared" si="30"/>
        <v>#N/A</v>
      </c>
      <c r="O203" s="244" t="e">
        <f t="shared" si="36"/>
        <v>#N/A</v>
      </c>
      <c r="P203" s="244" t="e">
        <f t="shared" si="37"/>
        <v>#DIV/0!</v>
      </c>
      <c r="Q203" s="244" t="e">
        <f t="shared" si="38"/>
        <v>#DIV/0!</v>
      </c>
      <c r="R203" s="244" t="e">
        <f t="shared" si="39"/>
        <v>#DIV/0!</v>
      </c>
    </row>
    <row r="204" spans="1:18" ht="15" customHeight="1" x14ac:dyDescent="0.2">
      <c r="A204" s="250">
        <f t="shared" si="40"/>
        <v>133</v>
      </c>
      <c r="B204" s="240">
        <f t="shared" si="28"/>
        <v>4077</v>
      </c>
      <c r="C204" s="241" t="e">
        <f t="shared" si="41"/>
        <v>#DIV/0!</v>
      </c>
      <c r="D204" s="241" t="e">
        <f t="shared" si="31"/>
        <v>#DIV/0!</v>
      </c>
      <c r="E204" s="241" t="e">
        <f t="shared" si="32"/>
        <v>#DIV/0!</v>
      </c>
      <c r="F204" s="241" t="e">
        <f t="shared" si="29"/>
        <v>#DIV/0!</v>
      </c>
      <c r="G204" s="241" t="e">
        <f t="shared" si="33"/>
        <v>#DIV/0!</v>
      </c>
      <c r="H204" s="241" t="e">
        <f t="shared" si="34"/>
        <v>#DIV/0!</v>
      </c>
      <c r="J204" s="238" t="e">
        <f>List1!F135</f>
        <v>#N/A</v>
      </c>
      <c r="K204" s="244">
        <v>7</v>
      </c>
      <c r="L204" s="244" t="e">
        <f t="shared" si="35"/>
        <v>#DIV/0!</v>
      </c>
      <c r="N204" s="238" t="e">
        <f t="shared" si="30"/>
        <v>#N/A</v>
      </c>
      <c r="O204" s="244" t="e">
        <f t="shared" si="36"/>
        <v>#N/A</v>
      </c>
      <c r="P204" s="244" t="e">
        <f t="shared" si="37"/>
        <v>#DIV/0!</v>
      </c>
      <c r="Q204" s="244" t="e">
        <f t="shared" si="38"/>
        <v>#DIV/0!</v>
      </c>
      <c r="R204" s="244" t="e">
        <f t="shared" si="39"/>
        <v>#DIV/0!</v>
      </c>
    </row>
    <row r="205" spans="1:18" ht="15" customHeight="1" x14ac:dyDescent="0.2">
      <c r="A205" s="250">
        <f t="shared" si="40"/>
        <v>134</v>
      </c>
      <c r="B205" s="240">
        <f t="shared" si="28"/>
        <v>4108</v>
      </c>
      <c r="C205" s="241" t="e">
        <f t="shared" si="41"/>
        <v>#DIV/0!</v>
      </c>
      <c r="D205" s="241" t="e">
        <f t="shared" si="31"/>
        <v>#DIV/0!</v>
      </c>
      <c r="E205" s="241" t="e">
        <f t="shared" si="32"/>
        <v>#DIV/0!</v>
      </c>
      <c r="F205" s="241" t="e">
        <f t="shared" si="29"/>
        <v>#DIV/0!</v>
      </c>
      <c r="G205" s="241" t="e">
        <f t="shared" si="33"/>
        <v>#DIV/0!</v>
      </c>
      <c r="H205" s="241" t="e">
        <f t="shared" si="34"/>
        <v>#DIV/0!</v>
      </c>
      <c r="J205" s="238" t="e">
        <f>List1!F136</f>
        <v>#N/A</v>
      </c>
      <c r="K205" s="244">
        <v>7</v>
      </c>
      <c r="L205" s="244" t="e">
        <f t="shared" si="35"/>
        <v>#DIV/0!</v>
      </c>
      <c r="N205" s="238" t="e">
        <f t="shared" si="30"/>
        <v>#N/A</v>
      </c>
      <c r="O205" s="244" t="e">
        <f t="shared" si="36"/>
        <v>#N/A</v>
      </c>
      <c r="P205" s="244" t="e">
        <f t="shared" si="37"/>
        <v>#DIV/0!</v>
      </c>
      <c r="Q205" s="244" t="e">
        <f t="shared" si="38"/>
        <v>#DIV/0!</v>
      </c>
      <c r="R205" s="244" t="e">
        <f t="shared" si="39"/>
        <v>#DIV/0!</v>
      </c>
    </row>
    <row r="206" spans="1:18" ht="15" customHeight="1" x14ac:dyDescent="0.2">
      <c r="A206" s="250">
        <f t="shared" si="40"/>
        <v>135</v>
      </c>
      <c r="B206" s="240">
        <f t="shared" si="28"/>
        <v>4138</v>
      </c>
      <c r="C206" s="241" t="e">
        <f t="shared" si="41"/>
        <v>#DIV/0!</v>
      </c>
      <c r="D206" s="241" t="e">
        <f t="shared" si="31"/>
        <v>#DIV/0!</v>
      </c>
      <c r="E206" s="241" t="e">
        <f t="shared" si="32"/>
        <v>#DIV/0!</v>
      </c>
      <c r="F206" s="241" t="e">
        <f t="shared" si="29"/>
        <v>#DIV/0!</v>
      </c>
      <c r="G206" s="241" t="e">
        <f t="shared" si="33"/>
        <v>#DIV/0!</v>
      </c>
      <c r="H206" s="241" t="e">
        <f t="shared" si="34"/>
        <v>#DIV/0!</v>
      </c>
      <c r="J206" s="238" t="e">
        <f>List1!F137</f>
        <v>#N/A</v>
      </c>
      <c r="K206" s="244">
        <v>7</v>
      </c>
      <c r="L206" s="244" t="e">
        <f t="shared" si="35"/>
        <v>#DIV/0!</v>
      </c>
      <c r="N206" s="238" t="e">
        <f t="shared" si="30"/>
        <v>#N/A</v>
      </c>
      <c r="O206" s="244" t="e">
        <f t="shared" si="36"/>
        <v>#N/A</v>
      </c>
      <c r="P206" s="244" t="e">
        <f t="shared" si="37"/>
        <v>#DIV/0!</v>
      </c>
      <c r="Q206" s="244" t="e">
        <f t="shared" si="38"/>
        <v>#DIV/0!</v>
      </c>
      <c r="R206" s="244" t="e">
        <f t="shared" si="39"/>
        <v>#DIV/0!</v>
      </c>
    </row>
    <row r="207" spans="1:18" ht="15" customHeight="1" x14ac:dyDescent="0.2">
      <c r="A207" s="250">
        <f t="shared" si="40"/>
        <v>136</v>
      </c>
      <c r="B207" s="240">
        <f t="shared" si="28"/>
        <v>4169</v>
      </c>
      <c r="C207" s="241" t="e">
        <f t="shared" si="41"/>
        <v>#DIV/0!</v>
      </c>
      <c r="D207" s="241" t="e">
        <f t="shared" si="31"/>
        <v>#DIV/0!</v>
      </c>
      <c r="E207" s="241" t="e">
        <f t="shared" si="32"/>
        <v>#DIV/0!</v>
      </c>
      <c r="F207" s="241" t="e">
        <f t="shared" si="29"/>
        <v>#DIV/0!</v>
      </c>
      <c r="G207" s="241" t="e">
        <f t="shared" si="33"/>
        <v>#DIV/0!</v>
      </c>
      <c r="H207" s="241" t="e">
        <f t="shared" si="34"/>
        <v>#DIV/0!</v>
      </c>
      <c r="J207" s="238" t="e">
        <f>List1!F138</f>
        <v>#N/A</v>
      </c>
      <c r="K207" s="244">
        <v>7</v>
      </c>
      <c r="L207" s="244" t="e">
        <f t="shared" si="35"/>
        <v>#DIV/0!</v>
      </c>
      <c r="N207" s="238" t="e">
        <f t="shared" si="30"/>
        <v>#N/A</v>
      </c>
      <c r="O207" s="244" t="e">
        <f t="shared" si="36"/>
        <v>#N/A</v>
      </c>
      <c r="P207" s="244" t="e">
        <f t="shared" si="37"/>
        <v>#DIV/0!</v>
      </c>
      <c r="Q207" s="244" t="e">
        <f t="shared" si="38"/>
        <v>#DIV/0!</v>
      </c>
      <c r="R207" s="244" t="e">
        <f t="shared" si="39"/>
        <v>#DIV/0!</v>
      </c>
    </row>
    <row r="208" spans="1:18" ht="15" customHeight="1" x14ac:dyDescent="0.2">
      <c r="A208" s="250">
        <f t="shared" si="40"/>
        <v>137</v>
      </c>
      <c r="B208" s="240">
        <f t="shared" si="28"/>
        <v>4199</v>
      </c>
      <c r="C208" s="241" t="e">
        <f t="shared" si="41"/>
        <v>#DIV/0!</v>
      </c>
      <c r="D208" s="241" t="e">
        <f t="shared" si="31"/>
        <v>#DIV/0!</v>
      </c>
      <c r="E208" s="241" t="e">
        <f t="shared" si="32"/>
        <v>#DIV/0!</v>
      </c>
      <c r="F208" s="241" t="e">
        <f t="shared" si="29"/>
        <v>#DIV/0!</v>
      </c>
      <c r="G208" s="241" t="e">
        <f t="shared" si="33"/>
        <v>#DIV/0!</v>
      </c>
      <c r="H208" s="241" t="e">
        <f t="shared" si="34"/>
        <v>#DIV/0!</v>
      </c>
      <c r="J208" s="238" t="e">
        <f>List1!F139</f>
        <v>#N/A</v>
      </c>
      <c r="K208" s="244">
        <v>7</v>
      </c>
      <c r="L208" s="244" t="e">
        <f t="shared" si="35"/>
        <v>#DIV/0!</v>
      </c>
      <c r="N208" s="238" t="e">
        <f t="shared" si="30"/>
        <v>#N/A</v>
      </c>
      <c r="O208" s="244" t="e">
        <f t="shared" si="36"/>
        <v>#N/A</v>
      </c>
      <c r="P208" s="244" t="e">
        <f t="shared" si="37"/>
        <v>#DIV/0!</v>
      </c>
      <c r="Q208" s="244" t="e">
        <f t="shared" si="38"/>
        <v>#DIV/0!</v>
      </c>
      <c r="R208" s="244" t="e">
        <f t="shared" si="39"/>
        <v>#DIV/0!</v>
      </c>
    </row>
    <row r="209" spans="1:18" ht="15" customHeight="1" x14ac:dyDescent="0.2">
      <c r="A209" s="250">
        <f t="shared" si="40"/>
        <v>138</v>
      </c>
      <c r="B209" s="240">
        <f t="shared" si="28"/>
        <v>4230</v>
      </c>
      <c r="C209" s="241" t="e">
        <f t="shared" si="41"/>
        <v>#DIV/0!</v>
      </c>
      <c r="D209" s="241" t="e">
        <f t="shared" si="31"/>
        <v>#DIV/0!</v>
      </c>
      <c r="E209" s="241" t="e">
        <f t="shared" si="32"/>
        <v>#DIV/0!</v>
      </c>
      <c r="F209" s="241" t="e">
        <f t="shared" si="29"/>
        <v>#DIV/0!</v>
      </c>
      <c r="G209" s="241" t="e">
        <f t="shared" si="33"/>
        <v>#DIV/0!</v>
      </c>
      <c r="H209" s="241" t="e">
        <f t="shared" si="34"/>
        <v>#DIV/0!</v>
      </c>
      <c r="J209" s="238" t="e">
        <f>List1!F140</f>
        <v>#N/A</v>
      </c>
      <c r="K209" s="244">
        <v>7</v>
      </c>
      <c r="L209" s="244" t="e">
        <f t="shared" si="35"/>
        <v>#DIV/0!</v>
      </c>
      <c r="N209" s="238" t="e">
        <f t="shared" si="30"/>
        <v>#N/A</v>
      </c>
      <c r="O209" s="244" t="e">
        <f t="shared" si="36"/>
        <v>#N/A</v>
      </c>
      <c r="P209" s="244" t="e">
        <f t="shared" si="37"/>
        <v>#DIV/0!</v>
      </c>
      <c r="Q209" s="244" t="e">
        <f t="shared" si="38"/>
        <v>#DIV/0!</v>
      </c>
      <c r="R209" s="244" t="e">
        <f t="shared" si="39"/>
        <v>#DIV/0!</v>
      </c>
    </row>
    <row r="210" spans="1:18" ht="15" customHeight="1" x14ac:dyDescent="0.2">
      <c r="A210" s="250">
        <f t="shared" si="40"/>
        <v>139</v>
      </c>
      <c r="B210" s="240">
        <f t="shared" si="28"/>
        <v>4261</v>
      </c>
      <c r="C210" s="241" t="e">
        <f t="shared" si="41"/>
        <v>#DIV/0!</v>
      </c>
      <c r="D210" s="241" t="e">
        <f t="shared" si="31"/>
        <v>#DIV/0!</v>
      </c>
      <c r="E210" s="241" t="e">
        <f t="shared" si="32"/>
        <v>#DIV/0!</v>
      </c>
      <c r="F210" s="241" t="e">
        <f t="shared" si="29"/>
        <v>#DIV/0!</v>
      </c>
      <c r="G210" s="241" t="e">
        <f t="shared" si="33"/>
        <v>#DIV/0!</v>
      </c>
      <c r="H210" s="241" t="e">
        <f t="shared" si="34"/>
        <v>#DIV/0!</v>
      </c>
      <c r="J210" s="238" t="e">
        <f>List1!F141</f>
        <v>#N/A</v>
      </c>
      <c r="K210" s="244">
        <v>7</v>
      </c>
      <c r="L210" s="244" t="e">
        <f t="shared" si="35"/>
        <v>#DIV/0!</v>
      </c>
      <c r="N210" s="238" t="e">
        <f t="shared" si="30"/>
        <v>#N/A</v>
      </c>
      <c r="O210" s="244" t="e">
        <f t="shared" si="36"/>
        <v>#N/A</v>
      </c>
      <c r="P210" s="244" t="e">
        <f t="shared" si="37"/>
        <v>#DIV/0!</v>
      </c>
      <c r="Q210" s="244" t="e">
        <f t="shared" si="38"/>
        <v>#DIV/0!</v>
      </c>
      <c r="R210" s="244" t="e">
        <f t="shared" si="39"/>
        <v>#DIV/0!</v>
      </c>
    </row>
    <row r="211" spans="1:18" ht="15" customHeight="1" x14ac:dyDescent="0.2">
      <c r="A211" s="250">
        <f t="shared" si="40"/>
        <v>140</v>
      </c>
      <c r="B211" s="240">
        <f t="shared" si="28"/>
        <v>4291</v>
      </c>
      <c r="C211" s="241" t="e">
        <f t="shared" si="41"/>
        <v>#DIV/0!</v>
      </c>
      <c r="D211" s="241" t="e">
        <f t="shared" si="31"/>
        <v>#DIV/0!</v>
      </c>
      <c r="E211" s="241" t="e">
        <f t="shared" si="32"/>
        <v>#DIV/0!</v>
      </c>
      <c r="F211" s="241" t="e">
        <f t="shared" si="29"/>
        <v>#DIV/0!</v>
      </c>
      <c r="G211" s="241" t="e">
        <f t="shared" si="33"/>
        <v>#DIV/0!</v>
      </c>
      <c r="H211" s="241" t="e">
        <f t="shared" si="34"/>
        <v>#DIV/0!</v>
      </c>
      <c r="J211" s="238" t="e">
        <f>List1!F142</f>
        <v>#N/A</v>
      </c>
      <c r="K211" s="244">
        <v>7</v>
      </c>
      <c r="L211" s="244" t="e">
        <f t="shared" si="35"/>
        <v>#DIV/0!</v>
      </c>
      <c r="N211" s="238" t="e">
        <f t="shared" si="30"/>
        <v>#N/A</v>
      </c>
      <c r="O211" s="244" t="e">
        <f t="shared" si="36"/>
        <v>#N/A</v>
      </c>
      <c r="P211" s="244" t="e">
        <f t="shared" si="37"/>
        <v>#DIV/0!</v>
      </c>
      <c r="Q211" s="244" t="e">
        <f t="shared" si="38"/>
        <v>#DIV/0!</v>
      </c>
      <c r="R211" s="244" t="e">
        <f t="shared" si="39"/>
        <v>#DIV/0!</v>
      </c>
    </row>
    <row r="212" spans="1:18" ht="15" customHeight="1" x14ac:dyDescent="0.2">
      <c r="A212" s="250">
        <f t="shared" si="40"/>
        <v>141</v>
      </c>
      <c r="B212" s="240">
        <f t="shared" si="28"/>
        <v>4322</v>
      </c>
      <c r="C212" s="241" t="e">
        <f t="shared" si="41"/>
        <v>#DIV/0!</v>
      </c>
      <c r="D212" s="241" t="e">
        <f t="shared" si="31"/>
        <v>#DIV/0!</v>
      </c>
      <c r="E212" s="241" t="e">
        <f t="shared" si="32"/>
        <v>#DIV/0!</v>
      </c>
      <c r="F212" s="241" t="e">
        <f t="shared" si="29"/>
        <v>#DIV/0!</v>
      </c>
      <c r="G212" s="241" t="e">
        <f t="shared" si="33"/>
        <v>#DIV/0!</v>
      </c>
      <c r="H212" s="241" t="e">
        <f t="shared" si="34"/>
        <v>#DIV/0!</v>
      </c>
      <c r="J212" s="238" t="e">
        <f>List1!F143</f>
        <v>#N/A</v>
      </c>
      <c r="K212" s="244">
        <v>7</v>
      </c>
      <c r="L212" s="244" t="e">
        <f t="shared" si="35"/>
        <v>#DIV/0!</v>
      </c>
      <c r="N212" s="238" t="e">
        <f t="shared" si="30"/>
        <v>#N/A</v>
      </c>
      <c r="O212" s="244" t="e">
        <f t="shared" si="36"/>
        <v>#N/A</v>
      </c>
      <c r="P212" s="244" t="e">
        <f t="shared" si="37"/>
        <v>#DIV/0!</v>
      </c>
      <c r="Q212" s="244" t="e">
        <f t="shared" si="38"/>
        <v>#DIV/0!</v>
      </c>
      <c r="R212" s="244" t="e">
        <f t="shared" si="39"/>
        <v>#DIV/0!</v>
      </c>
    </row>
    <row r="213" spans="1:18" ht="15" customHeight="1" x14ac:dyDescent="0.2">
      <c r="A213" s="250">
        <f t="shared" si="40"/>
        <v>142</v>
      </c>
      <c r="B213" s="240">
        <f t="shared" si="28"/>
        <v>4352</v>
      </c>
      <c r="C213" s="241" t="e">
        <f t="shared" si="41"/>
        <v>#DIV/0!</v>
      </c>
      <c r="D213" s="241" t="e">
        <f t="shared" si="31"/>
        <v>#DIV/0!</v>
      </c>
      <c r="E213" s="241" t="e">
        <f t="shared" si="32"/>
        <v>#DIV/0!</v>
      </c>
      <c r="F213" s="241" t="e">
        <f t="shared" si="29"/>
        <v>#DIV/0!</v>
      </c>
      <c r="G213" s="241" t="e">
        <f t="shared" si="33"/>
        <v>#DIV/0!</v>
      </c>
      <c r="H213" s="241" t="e">
        <f t="shared" si="34"/>
        <v>#DIV/0!</v>
      </c>
      <c r="J213" s="238" t="e">
        <f>List1!F144</f>
        <v>#N/A</v>
      </c>
      <c r="K213" s="244">
        <v>7</v>
      </c>
      <c r="L213" s="244" t="e">
        <f t="shared" si="35"/>
        <v>#DIV/0!</v>
      </c>
      <c r="N213" s="238" t="e">
        <f t="shared" si="30"/>
        <v>#N/A</v>
      </c>
      <c r="O213" s="244" t="e">
        <f t="shared" si="36"/>
        <v>#N/A</v>
      </c>
      <c r="P213" s="244" t="e">
        <f t="shared" si="37"/>
        <v>#DIV/0!</v>
      </c>
      <c r="Q213" s="244" t="e">
        <f t="shared" si="38"/>
        <v>#DIV/0!</v>
      </c>
      <c r="R213" s="244" t="e">
        <f t="shared" si="39"/>
        <v>#DIV/0!</v>
      </c>
    </row>
    <row r="214" spans="1:18" ht="15" customHeight="1" x14ac:dyDescent="0.2">
      <c r="A214" s="250">
        <f t="shared" si="40"/>
        <v>143</v>
      </c>
      <c r="B214" s="240">
        <f t="shared" si="28"/>
        <v>4383</v>
      </c>
      <c r="C214" s="241" t="e">
        <f t="shared" si="41"/>
        <v>#DIV/0!</v>
      </c>
      <c r="D214" s="241" t="e">
        <f t="shared" si="31"/>
        <v>#DIV/0!</v>
      </c>
      <c r="E214" s="241" t="e">
        <f t="shared" si="32"/>
        <v>#DIV/0!</v>
      </c>
      <c r="F214" s="241" t="e">
        <f t="shared" si="29"/>
        <v>#DIV/0!</v>
      </c>
      <c r="G214" s="241" t="e">
        <f t="shared" si="33"/>
        <v>#DIV/0!</v>
      </c>
      <c r="H214" s="241" t="e">
        <f t="shared" si="34"/>
        <v>#DIV/0!</v>
      </c>
      <c r="J214" s="238" t="e">
        <f>List1!F145</f>
        <v>#N/A</v>
      </c>
      <c r="K214" s="244">
        <v>7</v>
      </c>
      <c r="L214" s="244" t="e">
        <f t="shared" si="35"/>
        <v>#DIV/0!</v>
      </c>
      <c r="N214" s="238" t="e">
        <f t="shared" si="30"/>
        <v>#N/A</v>
      </c>
      <c r="O214" s="244" t="e">
        <f t="shared" si="36"/>
        <v>#N/A</v>
      </c>
      <c r="P214" s="244" t="e">
        <f t="shared" si="37"/>
        <v>#DIV/0!</v>
      </c>
      <c r="Q214" s="244" t="e">
        <f t="shared" si="38"/>
        <v>#DIV/0!</v>
      </c>
      <c r="R214" s="244" t="e">
        <f t="shared" si="39"/>
        <v>#DIV/0!</v>
      </c>
    </row>
    <row r="215" spans="1:18" ht="15" customHeight="1" x14ac:dyDescent="0.2">
      <c r="A215" s="250">
        <f t="shared" si="40"/>
        <v>144</v>
      </c>
      <c r="B215" s="240">
        <f t="shared" si="28"/>
        <v>4414</v>
      </c>
      <c r="C215" s="241" t="e">
        <f t="shared" si="41"/>
        <v>#DIV/0!</v>
      </c>
      <c r="D215" s="241" t="e">
        <f t="shared" si="31"/>
        <v>#DIV/0!</v>
      </c>
      <c r="E215" s="241" t="e">
        <f t="shared" si="32"/>
        <v>#DIV/0!</v>
      </c>
      <c r="F215" s="241" t="e">
        <f t="shared" si="29"/>
        <v>#DIV/0!</v>
      </c>
      <c r="G215" s="241" t="e">
        <f t="shared" si="33"/>
        <v>#DIV/0!</v>
      </c>
      <c r="H215" s="241" t="e">
        <f t="shared" si="34"/>
        <v>#DIV/0!</v>
      </c>
      <c r="J215" s="238" t="e">
        <f>List1!F146</f>
        <v>#N/A</v>
      </c>
      <c r="K215" s="244">
        <v>7</v>
      </c>
      <c r="L215" s="244" t="e">
        <f t="shared" si="35"/>
        <v>#DIV/0!</v>
      </c>
      <c r="N215" s="238" t="e">
        <f t="shared" si="30"/>
        <v>#N/A</v>
      </c>
      <c r="O215" s="244" t="e">
        <f t="shared" si="36"/>
        <v>#N/A</v>
      </c>
      <c r="P215" s="244" t="e">
        <f t="shared" si="37"/>
        <v>#DIV/0!</v>
      </c>
      <c r="Q215" s="244" t="e">
        <f t="shared" si="38"/>
        <v>#DIV/0!</v>
      </c>
      <c r="R215" s="244" t="e">
        <f t="shared" si="39"/>
        <v>#DIV/0!</v>
      </c>
    </row>
    <row r="216" spans="1:18" ht="15" customHeight="1" x14ac:dyDescent="0.2">
      <c r="A216" s="250">
        <f t="shared" si="40"/>
        <v>145</v>
      </c>
      <c r="B216" s="240">
        <f t="shared" si="28"/>
        <v>4443</v>
      </c>
      <c r="C216" s="241" t="e">
        <f t="shared" si="41"/>
        <v>#DIV/0!</v>
      </c>
      <c r="D216" s="241" t="e">
        <f t="shared" si="31"/>
        <v>#DIV/0!</v>
      </c>
      <c r="E216" s="241" t="e">
        <f t="shared" si="32"/>
        <v>#DIV/0!</v>
      </c>
      <c r="F216" s="241" t="e">
        <f t="shared" si="29"/>
        <v>#DIV/0!</v>
      </c>
      <c r="G216" s="241" t="e">
        <f t="shared" si="33"/>
        <v>#DIV/0!</v>
      </c>
      <c r="H216" s="241" t="e">
        <f t="shared" si="34"/>
        <v>#DIV/0!</v>
      </c>
      <c r="J216" s="238" t="e">
        <f>List1!F147</f>
        <v>#N/A</v>
      </c>
      <c r="K216" s="244">
        <v>7</v>
      </c>
      <c r="L216" s="244" t="e">
        <f t="shared" si="35"/>
        <v>#DIV/0!</v>
      </c>
      <c r="N216" s="238" t="e">
        <f t="shared" si="30"/>
        <v>#N/A</v>
      </c>
      <c r="O216" s="244" t="e">
        <f t="shared" si="36"/>
        <v>#N/A</v>
      </c>
      <c r="P216" s="244" t="e">
        <f t="shared" si="37"/>
        <v>#DIV/0!</v>
      </c>
      <c r="Q216" s="244" t="e">
        <f t="shared" si="38"/>
        <v>#DIV/0!</v>
      </c>
      <c r="R216" s="244" t="e">
        <f t="shared" si="39"/>
        <v>#DIV/0!</v>
      </c>
    </row>
    <row r="217" spans="1:18" ht="15" customHeight="1" x14ac:dyDescent="0.2">
      <c r="A217" s="250">
        <f t="shared" si="40"/>
        <v>146</v>
      </c>
      <c r="B217" s="240">
        <f t="shared" si="28"/>
        <v>4474</v>
      </c>
      <c r="C217" s="241" t="e">
        <f t="shared" si="41"/>
        <v>#DIV/0!</v>
      </c>
      <c r="D217" s="241" t="e">
        <f t="shared" si="31"/>
        <v>#DIV/0!</v>
      </c>
      <c r="E217" s="241" t="e">
        <f t="shared" si="32"/>
        <v>#DIV/0!</v>
      </c>
      <c r="F217" s="241" t="e">
        <f t="shared" si="29"/>
        <v>#DIV/0!</v>
      </c>
      <c r="G217" s="241" t="e">
        <f t="shared" si="33"/>
        <v>#DIV/0!</v>
      </c>
      <c r="H217" s="241" t="e">
        <f t="shared" si="34"/>
        <v>#DIV/0!</v>
      </c>
      <c r="J217" s="238" t="e">
        <f>List1!F148</f>
        <v>#N/A</v>
      </c>
      <c r="K217" s="244">
        <v>7</v>
      </c>
      <c r="L217" s="244" t="e">
        <f t="shared" si="35"/>
        <v>#DIV/0!</v>
      </c>
      <c r="N217" s="238" t="e">
        <f t="shared" si="30"/>
        <v>#N/A</v>
      </c>
      <c r="O217" s="244" t="e">
        <f t="shared" si="36"/>
        <v>#N/A</v>
      </c>
      <c r="P217" s="244" t="e">
        <f t="shared" si="37"/>
        <v>#DIV/0!</v>
      </c>
      <c r="Q217" s="244" t="e">
        <f t="shared" si="38"/>
        <v>#DIV/0!</v>
      </c>
      <c r="R217" s="244" t="e">
        <f t="shared" si="39"/>
        <v>#DIV/0!</v>
      </c>
    </row>
    <row r="218" spans="1:18" ht="15" customHeight="1" x14ac:dyDescent="0.2">
      <c r="A218" s="250">
        <f t="shared" si="40"/>
        <v>147</v>
      </c>
      <c r="B218" s="240">
        <f t="shared" si="28"/>
        <v>4504</v>
      </c>
      <c r="C218" s="241" t="e">
        <f t="shared" si="41"/>
        <v>#DIV/0!</v>
      </c>
      <c r="D218" s="241" t="e">
        <f t="shared" si="31"/>
        <v>#DIV/0!</v>
      </c>
      <c r="E218" s="241" t="e">
        <f t="shared" si="32"/>
        <v>#DIV/0!</v>
      </c>
      <c r="F218" s="241" t="e">
        <f t="shared" si="29"/>
        <v>#DIV/0!</v>
      </c>
      <c r="G218" s="241" t="e">
        <f t="shared" si="33"/>
        <v>#DIV/0!</v>
      </c>
      <c r="H218" s="241" t="e">
        <f t="shared" si="34"/>
        <v>#DIV/0!</v>
      </c>
      <c r="J218" s="238" t="e">
        <f>List1!F149</f>
        <v>#N/A</v>
      </c>
      <c r="K218" s="244">
        <v>7</v>
      </c>
      <c r="L218" s="244" t="e">
        <f t="shared" si="35"/>
        <v>#DIV/0!</v>
      </c>
      <c r="N218" s="238" t="e">
        <f t="shared" si="30"/>
        <v>#N/A</v>
      </c>
      <c r="O218" s="244" t="e">
        <f t="shared" si="36"/>
        <v>#N/A</v>
      </c>
      <c r="P218" s="244" t="e">
        <f t="shared" si="37"/>
        <v>#DIV/0!</v>
      </c>
      <c r="Q218" s="244" t="e">
        <f t="shared" si="38"/>
        <v>#DIV/0!</v>
      </c>
      <c r="R218" s="244" t="e">
        <f t="shared" si="39"/>
        <v>#DIV/0!</v>
      </c>
    </row>
    <row r="219" spans="1:18" ht="15" customHeight="1" x14ac:dyDescent="0.2">
      <c r="A219" s="250">
        <f t="shared" si="40"/>
        <v>148</v>
      </c>
      <c r="B219" s="240">
        <f t="shared" si="28"/>
        <v>4535</v>
      </c>
      <c r="C219" s="241" t="e">
        <f t="shared" si="41"/>
        <v>#DIV/0!</v>
      </c>
      <c r="D219" s="241" t="e">
        <f t="shared" si="31"/>
        <v>#DIV/0!</v>
      </c>
      <c r="E219" s="241" t="e">
        <f t="shared" si="32"/>
        <v>#DIV/0!</v>
      </c>
      <c r="F219" s="241" t="e">
        <f t="shared" si="29"/>
        <v>#DIV/0!</v>
      </c>
      <c r="G219" s="241" t="e">
        <f t="shared" si="33"/>
        <v>#DIV/0!</v>
      </c>
      <c r="H219" s="241" t="e">
        <f t="shared" si="34"/>
        <v>#DIV/0!</v>
      </c>
      <c r="J219" s="238" t="e">
        <f>List1!F150</f>
        <v>#N/A</v>
      </c>
      <c r="K219" s="244">
        <v>7</v>
      </c>
      <c r="L219" s="244" t="e">
        <f t="shared" si="35"/>
        <v>#DIV/0!</v>
      </c>
      <c r="N219" s="238" t="e">
        <f t="shared" si="30"/>
        <v>#N/A</v>
      </c>
      <c r="O219" s="244" t="e">
        <f t="shared" si="36"/>
        <v>#N/A</v>
      </c>
      <c r="P219" s="244" t="e">
        <f t="shared" si="37"/>
        <v>#DIV/0!</v>
      </c>
      <c r="Q219" s="244" t="e">
        <f t="shared" si="38"/>
        <v>#DIV/0!</v>
      </c>
      <c r="R219" s="244" t="e">
        <f t="shared" si="39"/>
        <v>#DIV/0!</v>
      </c>
    </row>
    <row r="220" spans="1:18" ht="15" customHeight="1" x14ac:dyDescent="0.2">
      <c r="A220" s="250">
        <f t="shared" si="40"/>
        <v>149</v>
      </c>
      <c r="B220" s="240">
        <f t="shared" si="28"/>
        <v>4565</v>
      </c>
      <c r="C220" s="241" t="e">
        <f t="shared" si="41"/>
        <v>#DIV/0!</v>
      </c>
      <c r="D220" s="241" t="e">
        <f t="shared" si="31"/>
        <v>#DIV/0!</v>
      </c>
      <c r="E220" s="241" t="e">
        <f t="shared" si="32"/>
        <v>#DIV/0!</v>
      </c>
      <c r="F220" s="241" t="e">
        <f t="shared" si="29"/>
        <v>#DIV/0!</v>
      </c>
      <c r="G220" s="241" t="e">
        <f t="shared" si="33"/>
        <v>#DIV/0!</v>
      </c>
      <c r="H220" s="241" t="e">
        <f t="shared" si="34"/>
        <v>#DIV/0!</v>
      </c>
      <c r="J220" s="238" t="e">
        <f>List1!F151</f>
        <v>#N/A</v>
      </c>
      <c r="K220" s="244">
        <v>7</v>
      </c>
      <c r="L220" s="244" t="e">
        <f t="shared" si="35"/>
        <v>#DIV/0!</v>
      </c>
      <c r="N220" s="238" t="e">
        <f t="shared" si="30"/>
        <v>#N/A</v>
      </c>
      <c r="O220" s="244" t="e">
        <f t="shared" si="36"/>
        <v>#N/A</v>
      </c>
      <c r="P220" s="244" t="e">
        <f t="shared" si="37"/>
        <v>#DIV/0!</v>
      </c>
      <c r="Q220" s="244" t="e">
        <f t="shared" si="38"/>
        <v>#DIV/0!</v>
      </c>
      <c r="R220" s="244" t="e">
        <f t="shared" si="39"/>
        <v>#DIV/0!</v>
      </c>
    </row>
    <row r="221" spans="1:18" ht="15" customHeight="1" x14ac:dyDescent="0.2">
      <c r="A221" s="250">
        <f t="shared" si="40"/>
        <v>150</v>
      </c>
      <c r="B221" s="240">
        <f t="shared" si="28"/>
        <v>4596</v>
      </c>
      <c r="C221" s="241" t="e">
        <f t="shared" si="41"/>
        <v>#DIV/0!</v>
      </c>
      <c r="D221" s="241" t="e">
        <f t="shared" si="31"/>
        <v>#DIV/0!</v>
      </c>
      <c r="E221" s="241" t="e">
        <f t="shared" si="32"/>
        <v>#DIV/0!</v>
      </c>
      <c r="F221" s="241" t="e">
        <f t="shared" si="29"/>
        <v>#DIV/0!</v>
      </c>
      <c r="G221" s="241" t="e">
        <f t="shared" si="33"/>
        <v>#DIV/0!</v>
      </c>
      <c r="H221" s="241" t="e">
        <f t="shared" si="34"/>
        <v>#DIV/0!</v>
      </c>
      <c r="J221" s="238" t="e">
        <f>List1!F152</f>
        <v>#N/A</v>
      </c>
      <c r="K221" s="244">
        <v>7</v>
      </c>
      <c r="L221" s="244" t="e">
        <f t="shared" si="35"/>
        <v>#DIV/0!</v>
      </c>
      <c r="N221" s="238" t="e">
        <f t="shared" si="30"/>
        <v>#N/A</v>
      </c>
      <c r="O221" s="244" t="e">
        <f t="shared" si="36"/>
        <v>#N/A</v>
      </c>
      <c r="P221" s="244" t="e">
        <f t="shared" si="37"/>
        <v>#DIV/0!</v>
      </c>
      <c r="Q221" s="244" t="e">
        <f t="shared" si="38"/>
        <v>#DIV/0!</v>
      </c>
      <c r="R221" s="244" t="e">
        <f t="shared" si="39"/>
        <v>#DIV/0!</v>
      </c>
    </row>
    <row r="222" spans="1:18" ht="15" customHeight="1" x14ac:dyDescent="0.2">
      <c r="A222" s="250">
        <f t="shared" si="40"/>
        <v>151</v>
      </c>
      <c r="B222" s="240">
        <f t="shared" si="28"/>
        <v>4627</v>
      </c>
      <c r="C222" s="241" t="e">
        <f t="shared" si="41"/>
        <v>#DIV/0!</v>
      </c>
      <c r="D222" s="241" t="e">
        <f t="shared" si="31"/>
        <v>#DIV/0!</v>
      </c>
      <c r="E222" s="241" t="e">
        <f t="shared" si="32"/>
        <v>#DIV/0!</v>
      </c>
      <c r="F222" s="241" t="e">
        <f t="shared" si="29"/>
        <v>#DIV/0!</v>
      </c>
      <c r="G222" s="241" t="e">
        <f t="shared" si="33"/>
        <v>#DIV/0!</v>
      </c>
      <c r="H222" s="241" t="e">
        <f t="shared" si="34"/>
        <v>#DIV/0!</v>
      </c>
      <c r="J222" s="238" t="e">
        <f>List1!F153</f>
        <v>#N/A</v>
      </c>
      <c r="K222" s="244">
        <v>7</v>
      </c>
      <c r="L222" s="244" t="e">
        <f t="shared" si="35"/>
        <v>#DIV/0!</v>
      </c>
      <c r="N222" s="238" t="e">
        <f t="shared" si="30"/>
        <v>#N/A</v>
      </c>
      <c r="O222" s="244" t="e">
        <f t="shared" si="36"/>
        <v>#N/A</v>
      </c>
      <c r="P222" s="244" t="e">
        <f t="shared" si="37"/>
        <v>#DIV/0!</v>
      </c>
      <c r="Q222" s="244" t="e">
        <f t="shared" si="38"/>
        <v>#DIV/0!</v>
      </c>
      <c r="R222" s="244" t="e">
        <f t="shared" si="39"/>
        <v>#DIV/0!</v>
      </c>
    </row>
    <row r="223" spans="1:18" ht="15" customHeight="1" x14ac:dyDescent="0.2">
      <c r="A223" s="250">
        <f t="shared" si="40"/>
        <v>152</v>
      </c>
      <c r="B223" s="240">
        <f t="shared" si="28"/>
        <v>4657</v>
      </c>
      <c r="C223" s="241" t="e">
        <f t="shared" si="41"/>
        <v>#DIV/0!</v>
      </c>
      <c r="D223" s="241" t="e">
        <f t="shared" si="31"/>
        <v>#DIV/0!</v>
      </c>
      <c r="E223" s="241" t="e">
        <f t="shared" si="32"/>
        <v>#DIV/0!</v>
      </c>
      <c r="F223" s="241" t="e">
        <f t="shared" si="29"/>
        <v>#DIV/0!</v>
      </c>
      <c r="G223" s="241" t="e">
        <f t="shared" si="33"/>
        <v>#DIV/0!</v>
      </c>
      <c r="H223" s="241" t="e">
        <f t="shared" si="34"/>
        <v>#DIV/0!</v>
      </c>
      <c r="J223" s="238" t="e">
        <f>List1!F154</f>
        <v>#N/A</v>
      </c>
      <c r="K223" s="244">
        <v>7</v>
      </c>
      <c r="L223" s="244" t="e">
        <f t="shared" si="35"/>
        <v>#DIV/0!</v>
      </c>
      <c r="N223" s="238" t="e">
        <f t="shared" si="30"/>
        <v>#N/A</v>
      </c>
      <c r="O223" s="244" t="e">
        <f t="shared" si="36"/>
        <v>#N/A</v>
      </c>
      <c r="P223" s="244" t="e">
        <f t="shared" si="37"/>
        <v>#DIV/0!</v>
      </c>
      <c r="Q223" s="244" t="e">
        <f t="shared" si="38"/>
        <v>#DIV/0!</v>
      </c>
      <c r="R223" s="244" t="e">
        <f t="shared" si="39"/>
        <v>#DIV/0!</v>
      </c>
    </row>
    <row r="224" spans="1:18" ht="15" customHeight="1" x14ac:dyDescent="0.2">
      <c r="A224" s="250">
        <f t="shared" si="40"/>
        <v>153</v>
      </c>
      <c r="B224" s="240">
        <f t="shared" si="28"/>
        <v>4688</v>
      </c>
      <c r="C224" s="241" t="e">
        <f t="shared" si="41"/>
        <v>#DIV/0!</v>
      </c>
      <c r="D224" s="241" t="e">
        <f t="shared" si="31"/>
        <v>#DIV/0!</v>
      </c>
      <c r="E224" s="241" t="e">
        <f t="shared" si="32"/>
        <v>#DIV/0!</v>
      </c>
      <c r="F224" s="241" t="e">
        <f t="shared" si="29"/>
        <v>#DIV/0!</v>
      </c>
      <c r="G224" s="241" t="e">
        <f t="shared" si="33"/>
        <v>#DIV/0!</v>
      </c>
      <c r="H224" s="241" t="e">
        <f t="shared" si="34"/>
        <v>#DIV/0!</v>
      </c>
      <c r="J224" s="238" t="e">
        <f>List1!F155</f>
        <v>#N/A</v>
      </c>
      <c r="K224" s="244">
        <v>7</v>
      </c>
      <c r="L224" s="244" t="e">
        <f t="shared" si="35"/>
        <v>#DIV/0!</v>
      </c>
      <c r="N224" s="238" t="e">
        <f t="shared" si="30"/>
        <v>#N/A</v>
      </c>
      <c r="O224" s="244" t="e">
        <f t="shared" si="36"/>
        <v>#N/A</v>
      </c>
      <c r="P224" s="244" t="e">
        <f t="shared" si="37"/>
        <v>#DIV/0!</v>
      </c>
      <c r="Q224" s="244" t="e">
        <f t="shared" si="38"/>
        <v>#DIV/0!</v>
      </c>
      <c r="R224" s="244" t="e">
        <f t="shared" si="39"/>
        <v>#DIV/0!</v>
      </c>
    </row>
    <row r="225" spans="1:18" ht="15" customHeight="1" x14ac:dyDescent="0.2">
      <c r="A225" s="250">
        <f t="shared" si="40"/>
        <v>154</v>
      </c>
      <c r="B225" s="240">
        <f t="shared" si="28"/>
        <v>4718</v>
      </c>
      <c r="C225" s="241" t="e">
        <f t="shared" si="41"/>
        <v>#DIV/0!</v>
      </c>
      <c r="D225" s="241" t="e">
        <f t="shared" si="31"/>
        <v>#DIV/0!</v>
      </c>
      <c r="E225" s="241" t="e">
        <f t="shared" si="32"/>
        <v>#DIV/0!</v>
      </c>
      <c r="F225" s="241" t="e">
        <f t="shared" si="29"/>
        <v>#DIV/0!</v>
      </c>
      <c r="G225" s="241" t="e">
        <f t="shared" si="33"/>
        <v>#DIV/0!</v>
      </c>
      <c r="H225" s="241" t="e">
        <f t="shared" si="34"/>
        <v>#DIV/0!</v>
      </c>
      <c r="J225" s="238" t="e">
        <f>List1!F156</f>
        <v>#N/A</v>
      </c>
      <c r="K225" s="244">
        <v>7</v>
      </c>
      <c r="L225" s="244" t="e">
        <f t="shared" si="35"/>
        <v>#DIV/0!</v>
      </c>
      <c r="N225" s="238" t="e">
        <f t="shared" si="30"/>
        <v>#N/A</v>
      </c>
      <c r="O225" s="244" t="e">
        <f t="shared" si="36"/>
        <v>#N/A</v>
      </c>
      <c r="P225" s="244" t="e">
        <f t="shared" si="37"/>
        <v>#DIV/0!</v>
      </c>
      <c r="Q225" s="244" t="e">
        <f t="shared" si="38"/>
        <v>#DIV/0!</v>
      </c>
      <c r="R225" s="244" t="e">
        <f t="shared" si="39"/>
        <v>#DIV/0!</v>
      </c>
    </row>
    <row r="226" spans="1:18" ht="15" customHeight="1" x14ac:dyDescent="0.2">
      <c r="A226" s="250">
        <f t="shared" si="40"/>
        <v>155</v>
      </c>
      <c r="B226" s="240">
        <f t="shared" si="28"/>
        <v>4749</v>
      </c>
      <c r="C226" s="241" t="e">
        <f t="shared" si="41"/>
        <v>#DIV/0!</v>
      </c>
      <c r="D226" s="241" t="e">
        <f t="shared" si="31"/>
        <v>#DIV/0!</v>
      </c>
      <c r="E226" s="241" t="e">
        <f t="shared" si="32"/>
        <v>#DIV/0!</v>
      </c>
      <c r="F226" s="241" t="e">
        <f t="shared" si="29"/>
        <v>#DIV/0!</v>
      </c>
      <c r="G226" s="241" t="e">
        <f t="shared" si="33"/>
        <v>#DIV/0!</v>
      </c>
      <c r="H226" s="241" t="e">
        <f t="shared" si="34"/>
        <v>#DIV/0!</v>
      </c>
      <c r="J226" s="238" t="e">
        <f>List1!F157</f>
        <v>#N/A</v>
      </c>
      <c r="K226" s="244">
        <v>7</v>
      </c>
      <c r="L226" s="244" t="e">
        <f t="shared" si="35"/>
        <v>#DIV/0!</v>
      </c>
      <c r="N226" s="238" t="e">
        <f t="shared" si="30"/>
        <v>#N/A</v>
      </c>
      <c r="O226" s="244" t="e">
        <f t="shared" si="36"/>
        <v>#N/A</v>
      </c>
      <c r="P226" s="244" t="e">
        <f t="shared" si="37"/>
        <v>#DIV/0!</v>
      </c>
      <c r="Q226" s="244" t="e">
        <f t="shared" si="38"/>
        <v>#DIV/0!</v>
      </c>
      <c r="R226" s="244" t="e">
        <f t="shared" si="39"/>
        <v>#DIV/0!</v>
      </c>
    </row>
    <row r="227" spans="1:18" ht="15" customHeight="1" x14ac:dyDescent="0.2">
      <c r="A227" s="250">
        <f t="shared" si="40"/>
        <v>156</v>
      </c>
      <c r="B227" s="240">
        <f t="shared" si="28"/>
        <v>4780</v>
      </c>
      <c r="C227" s="241" t="e">
        <f t="shared" si="41"/>
        <v>#DIV/0!</v>
      </c>
      <c r="D227" s="241" t="e">
        <f t="shared" si="31"/>
        <v>#DIV/0!</v>
      </c>
      <c r="E227" s="241" t="e">
        <f t="shared" si="32"/>
        <v>#DIV/0!</v>
      </c>
      <c r="F227" s="241" t="e">
        <f t="shared" si="29"/>
        <v>#DIV/0!</v>
      </c>
      <c r="G227" s="241" t="e">
        <f t="shared" si="33"/>
        <v>#DIV/0!</v>
      </c>
      <c r="H227" s="241" t="e">
        <f t="shared" si="34"/>
        <v>#DIV/0!</v>
      </c>
      <c r="J227" s="238" t="e">
        <f>List1!F158</f>
        <v>#N/A</v>
      </c>
      <c r="K227" s="244">
        <v>7</v>
      </c>
      <c r="L227" s="244" t="e">
        <f t="shared" si="35"/>
        <v>#DIV/0!</v>
      </c>
      <c r="N227" s="238" t="e">
        <f t="shared" si="30"/>
        <v>#N/A</v>
      </c>
      <c r="O227" s="244" t="e">
        <f t="shared" si="36"/>
        <v>#N/A</v>
      </c>
      <c r="P227" s="244" t="e">
        <f t="shared" si="37"/>
        <v>#DIV/0!</v>
      </c>
      <c r="Q227" s="244" t="e">
        <f t="shared" si="38"/>
        <v>#DIV/0!</v>
      </c>
      <c r="R227" s="244" t="e">
        <f t="shared" si="39"/>
        <v>#DIV/0!</v>
      </c>
    </row>
    <row r="228" spans="1:18" ht="15" customHeight="1" x14ac:dyDescent="0.2">
      <c r="A228" s="250">
        <f t="shared" si="40"/>
        <v>157</v>
      </c>
      <c r="B228" s="240">
        <f t="shared" si="28"/>
        <v>4808</v>
      </c>
      <c r="C228" s="241" t="e">
        <f t="shared" si="41"/>
        <v>#DIV/0!</v>
      </c>
      <c r="D228" s="241" t="e">
        <f t="shared" si="31"/>
        <v>#DIV/0!</v>
      </c>
      <c r="E228" s="241" t="e">
        <f t="shared" si="32"/>
        <v>#DIV/0!</v>
      </c>
      <c r="F228" s="241" t="e">
        <f t="shared" si="29"/>
        <v>#DIV/0!</v>
      </c>
      <c r="G228" s="241" t="e">
        <f t="shared" si="33"/>
        <v>#DIV/0!</v>
      </c>
      <c r="H228" s="241" t="e">
        <f t="shared" si="34"/>
        <v>#DIV/0!</v>
      </c>
      <c r="J228" s="238" t="e">
        <f>List1!F159</f>
        <v>#N/A</v>
      </c>
      <c r="K228" s="244">
        <v>7</v>
      </c>
      <c r="L228" s="244" t="e">
        <f t="shared" si="35"/>
        <v>#DIV/0!</v>
      </c>
      <c r="N228" s="238" t="e">
        <f t="shared" si="30"/>
        <v>#N/A</v>
      </c>
      <c r="O228" s="244" t="e">
        <f t="shared" si="36"/>
        <v>#N/A</v>
      </c>
      <c r="P228" s="244" t="e">
        <f t="shared" si="37"/>
        <v>#DIV/0!</v>
      </c>
      <c r="Q228" s="244" t="e">
        <f t="shared" si="38"/>
        <v>#DIV/0!</v>
      </c>
      <c r="R228" s="244" t="e">
        <f t="shared" si="39"/>
        <v>#DIV/0!</v>
      </c>
    </row>
    <row r="229" spans="1:18" ht="15" customHeight="1" x14ac:dyDescent="0.2">
      <c r="A229" s="250">
        <f t="shared" si="40"/>
        <v>158</v>
      </c>
      <c r="B229" s="240">
        <f t="shared" si="28"/>
        <v>4839</v>
      </c>
      <c r="C229" s="241" t="e">
        <f t="shared" si="41"/>
        <v>#DIV/0!</v>
      </c>
      <c r="D229" s="241" t="e">
        <f t="shared" si="31"/>
        <v>#DIV/0!</v>
      </c>
      <c r="E229" s="241" t="e">
        <f t="shared" si="32"/>
        <v>#DIV/0!</v>
      </c>
      <c r="F229" s="241" t="e">
        <f t="shared" si="29"/>
        <v>#DIV/0!</v>
      </c>
      <c r="G229" s="241" t="e">
        <f t="shared" si="33"/>
        <v>#DIV/0!</v>
      </c>
      <c r="H229" s="241" t="e">
        <f t="shared" si="34"/>
        <v>#DIV/0!</v>
      </c>
      <c r="J229" s="238" t="e">
        <f>List1!F160</f>
        <v>#N/A</v>
      </c>
      <c r="K229" s="244">
        <v>7</v>
      </c>
      <c r="L229" s="244" t="e">
        <f t="shared" si="35"/>
        <v>#DIV/0!</v>
      </c>
      <c r="N229" s="238" t="e">
        <f t="shared" si="30"/>
        <v>#N/A</v>
      </c>
      <c r="O229" s="244" t="e">
        <f t="shared" si="36"/>
        <v>#N/A</v>
      </c>
      <c r="P229" s="244" t="e">
        <f t="shared" si="37"/>
        <v>#DIV/0!</v>
      </c>
      <c r="Q229" s="244" t="e">
        <f t="shared" si="38"/>
        <v>#DIV/0!</v>
      </c>
      <c r="R229" s="244" t="e">
        <f t="shared" si="39"/>
        <v>#DIV/0!</v>
      </c>
    </row>
    <row r="230" spans="1:18" ht="15" customHeight="1" x14ac:dyDescent="0.2">
      <c r="A230" s="250">
        <f t="shared" si="40"/>
        <v>159</v>
      </c>
      <c r="B230" s="240">
        <f t="shared" si="28"/>
        <v>4869</v>
      </c>
      <c r="C230" s="241" t="e">
        <f t="shared" si="41"/>
        <v>#DIV/0!</v>
      </c>
      <c r="D230" s="241" t="e">
        <f t="shared" si="31"/>
        <v>#DIV/0!</v>
      </c>
      <c r="E230" s="241" t="e">
        <f t="shared" si="32"/>
        <v>#DIV/0!</v>
      </c>
      <c r="F230" s="241" t="e">
        <f t="shared" si="29"/>
        <v>#DIV/0!</v>
      </c>
      <c r="G230" s="241" t="e">
        <f t="shared" si="33"/>
        <v>#DIV/0!</v>
      </c>
      <c r="H230" s="241" t="e">
        <f t="shared" si="34"/>
        <v>#DIV/0!</v>
      </c>
      <c r="J230" s="238" t="e">
        <f>List1!F161</f>
        <v>#N/A</v>
      </c>
      <c r="K230" s="244">
        <v>7</v>
      </c>
      <c r="L230" s="244" t="e">
        <f t="shared" si="35"/>
        <v>#DIV/0!</v>
      </c>
      <c r="N230" s="238" t="e">
        <f t="shared" si="30"/>
        <v>#N/A</v>
      </c>
      <c r="O230" s="244" t="e">
        <f t="shared" si="36"/>
        <v>#N/A</v>
      </c>
      <c r="P230" s="244" t="e">
        <f t="shared" si="37"/>
        <v>#DIV/0!</v>
      </c>
      <c r="Q230" s="244" t="e">
        <f t="shared" si="38"/>
        <v>#DIV/0!</v>
      </c>
      <c r="R230" s="244" t="e">
        <f t="shared" si="39"/>
        <v>#DIV/0!</v>
      </c>
    </row>
    <row r="231" spans="1:18" ht="15" customHeight="1" x14ac:dyDescent="0.2">
      <c r="A231" s="250">
        <f t="shared" si="40"/>
        <v>160</v>
      </c>
      <c r="B231" s="240">
        <f t="shared" si="28"/>
        <v>4900</v>
      </c>
      <c r="C231" s="241" t="e">
        <f t="shared" si="41"/>
        <v>#DIV/0!</v>
      </c>
      <c r="D231" s="241" t="e">
        <f t="shared" si="31"/>
        <v>#DIV/0!</v>
      </c>
      <c r="E231" s="241" t="e">
        <f t="shared" si="32"/>
        <v>#DIV/0!</v>
      </c>
      <c r="F231" s="241" t="e">
        <f t="shared" si="29"/>
        <v>#DIV/0!</v>
      </c>
      <c r="G231" s="241" t="e">
        <f t="shared" si="33"/>
        <v>#DIV/0!</v>
      </c>
      <c r="H231" s="241" t="e">
        <f t="shared" si="34"/>
        <v>#DIV/0!</v>
      </c>
      <c r="J231" s="238" t="e">
        <f>List1!F162</f>
        <v>#N/A</v>
      </c>
      <c r="K231" s="244">
        <v>7</v>
      </c>
      <c r="L231" s="244" t="e">
        <f t="shared" si="35"/>
        <v>#DIV/0!</v>
      </c>
      <c r="N231" s="238" t="e">
        <f t="shared" si="30"/>
        <v>#N/A</v>
      </c>
      <c r="O231" s="244" t="e">
        <f t="shared" si="36"/>
        <v>#N/A</v>
      </c>
      <c r="P231" s="244" t="e">
        <f t="shared" si="37"/>
        <v>#DIV/0!</v>
      </c>
      <c r="Q231" s="244" t="e">
        <f t="shared" si="38"/>
        <v>#DIV/0!</v>
      </c>
      <c r="R231" s="244" t="e">
        <f t="shared" si="39"/>
        <v>#DIV/0!</v>
      </c>
    </row>
    <row r="232" spans="1:18" ht="15" customHeight="1" x14ac:dyDescent="0.2">
      <c r="A232" s="250">
        <f t="shared" si="40"/>
        <v>161</v>
      </c>
      <c r="B232" s="240">
        <f t="shared" si="28"/>
        <v>4930</v>
      </c>
      <c r="C232" s="241" t="e">
        <f t="shared" si="41"/>
        <v>#DIV/0!</v>
      </c>
      <c r="D232" s="241" t="e">
        <f t="shared" si="31"/>
        <v>#DIV/0!</v>
      </c>
      <c r="E232" s="241" t="e">
        <f t="shared" si="32"/>
        <v>#DIV/0!</v>
      </c>
      <c r="F232" s="241" t="e">
        <f t="shared" si="29"/>
        <v>#DIV/0!</v>
      </c>
      <c r="G232" s="241" t="e">
        <f t="shared" si="33"/>
        <v>#DIV/0!</v>
      </c>
      <c r="H232" s="241" t="e">
        <f t="shared" si="34"/>
        <v>#DIV/0!</v>
      </c>
      <c r="J232" s="238" t="e">
        <f>List1!F163</f>
        <v>#N/A</v>
      </c>
      <c r="K232" s="244">
        <v>7</v>
      </c>
      <c r="L232" s="244" t="e">
        <f t="shared" si="35"/>
        <v>#DIV/0!</v>
      </c>
      <c r="N232" s="238" t="e">
        <f t="shared" si="30"/>
        <v>#N/A</v>
      </c>
      <c r="O232" s="244" t="e">
        <f t="shared" si="36"/>
        <v>#N/A</v>
      </c>
      <c r="P232" s="244" t="e">
        <f t="shared" si="37"/>
        <v>#DIV/0!</v>
      </c>
      <c r="Q232" s="244" t="e">
        <f t="shared" si="38"/>
        <v>#DIV/0!</v>
      </c>
      <c r="R232" s="244" t="e">
        <f t="shared" si="39"/>
        <v>#DIV/0!</v>
      </c>
    </row>
    <row r="233" spans="1:18" ht="15" customHeight="1" x14ac:dyDescent="0.2">
      <c r="A233" s="250">
        <f t="shared" si="40"/>
        <v>162</v>
      </c>
      <c r="B233" s="240">
        <f t="shared" si="28"/>
        <v>4961</v>
      </c>
      <c r="C233" s="241" t="e">
        <f t="shared" si="41"/>
        <v>#DIV/0!</v>
      </c>
      <c r="D233" s="241" t="e">
        <f t="shared" si="31"/>
        <v>#DIV/0!</v>
      </c>
      <c r="E233" s="241" t="e">
        <f t="shared" si="32"/>
        <v>#DIV/0!</v>
      </c>
      <c r="F233" s="241" t="e">
        <f t="shared" si="29"/>
        <v>#DIV/0!</v>
      </c>
      <c r="G233" s="241" t="e">
        <f t="shared" si="33"/>
        <v>#DIV/0!</v>
      </c>
      <c r="H233" s="241" t="e">
        <f t="shared" si="34"/>
        <v>#DIV/0!</v>
      </c>
      <c r="J233" s="238" t="e">
        <f>List1!F164</f>
        <v>#N/A</v>
      </c>
      <c r="K233" s="244">
        <v>7</v>
      </c>
      <c r="L233" s="244" t="e">
        <f t="shared" si="35"/>
        <v>#DIV/0!</v>
      </c>
      <c r="N233" s="238" t="e">
        <f t="shared" si="30"/>
        <v>#N/A</v>
      </c>
      <c r="O233" s="244" t="e">
        <f t="shared" si="36"/>
        <v>#N/A</v>
      </c>
      <c r="P233" s="244" t="e">
        <f t="shared" si="37"/>
        <v>#DIV/0!</v>
      </c>
      <c r="Q233" s="244" t="e">
        <f t="shared" si="38"/>
        <v>#DIV/0!</v>
      </c>
      <c r="R233" s="244" t="e">
        <f t="shared" si="39"/>
        <v>#DIV/0!</v>
      </c>
    </row>
    <row r="234" spans="1:18" ht="15" customHeight="1" x14ac:dyDescent="0.2">
      <c r="A234" s="250">
        <f t="shared" si="40"/>
        <v>163</v>
      </c>
      <c r="B234" s="240">
        <f t="shared" si="28"/>
        <v>4992</v>
      </c>
      <c r="C234" s="241" t="e">
        <f t="shared" si="41"/>
        <v>#DIV/0!</v>
      </c>
      <c r="D234" s="241" t="e">
        <f t="shared" si="31"/>
        <v>#DIV/0!</v>
      </c>
      <c r="E234" s="241" t="e">
        <f t="shared" si="32"/>
        <v>#DIV/0!</v>
      </c>
      <c r="F234" s="241" t="e">
        <f t="shared" si="29"/>
        <v>#DIV/0!</v>
      </c>
      <c r="G234" s="241" t="e">
        <f t="shared" si="33"/>
        <v>#DIV/0!</v>
      </c>
      <c r="H234" s="241" t="e">
        <f t="shared" si="34"/>
        <v>#DIV/0!</v>
      </c>
      <c r="J234" s="238" t="e">
        <f>List1!F165</f>
        <v>#N/A</v>
      </c>
      <c r="K234" s="244">
        <v>7</v>
      </c>
      <c r="L234" s="244" t="e">
        <f t="shared" si="35"/>
        <v>#DIV/0!</v>
      </c>
      <c r="N234" s="238" t="e">
        <f t="shared" si="30"/>
        <v>#N/A</v>
      </c>
      <c r="O234" s="244" t="e">
        <f t="shared" si="36"/>
        <v>#N/A</v>
      </c>
      <c r="P234" s="244" t="e">
        <f t="shared" si="37"/>
        <v>#DIV/0!</v>
      </c>
      <c r="Q234" s="244" t="e">
        <f t="shared" si="38"/>
        <v>#DIV/0!</v>
      </c>
      <c r="R234" s="244" t="e">
        <f t="shared" si="39"/>
        <v>#DIV/0!</v>
      </c>
    </row>
    <row r="235" spans="1:18" ht="15" customHeight="1" x14ac:dyDescent="0.2">
      <c r="A235" s="250">
        <f t="shared" si="40"/>
        <v>164</v>
      </c>
      <c r="B235" s="240">
        <f t="shared" si="28"/>
        <v>5022</v>
      </c>
      <c r="C235" s="241" t="e">
        <f t="shared" si="41"/>
        <v>#DIV/0!</v>
      </c>
      <c r="D235" s="241" t="e">
        <f t="shared" si="31"/>
        <v>#DIV/0!</v>
      </c>
      <c r="E235" s="241" t="e">
        <f t="shared" si="32"/>
        <v>#DIV/0!</v>
      </c>
      <c r="F235" s="241" t="e">
        <f t="shared" si="29"/>
        <v>#DIV/0!</v>
      </c>
      <c r="G235" s="241" t="e">
        <f t="shared" si="33"/>
        <v>#DIV/0!</v>
      </c>
      <c r="H235" s="241" t="e">
        <f t="shared" si="34"/>
        <v>#DIV/0!</v>
      </c>
      <c r="J235" s="238" t="e">
        <f>List1!F166</f>
        <v>#N/A</v>
      </c>
      <c r="K235" s="244">
        <v>7</v>
      </c>
      <c r="L235" s="244" t="e">
        <f t="shared" si="35"/>
        <v>#DIV/0!</v>
      </c>
      <c r="N235" s="238" t="e">
        <f t="shared" si="30"/>
        <v>#N/A</v>
      </c>
      <c r="O235" s="244" t="e">
        <f t="shared" si="36"/>
        <v>#N/A</v>
      </c>
      <c r="P235" s="244" t="e">
        <f t="shared" si="37"/>
        <v>#DIV/0!</v>
      </c>
      <c r="Q235" s="244" t="e">
        <f t="shared" si="38"/>
        <v>#DIV/0!</v>
      </c>
      <c r="R235" s="244" t="e">
        <f t="shared" si="39"/>
        <v>#DIV/0!</v>
      </c>
    </row>
    <row r="236" spans="1:18" ht="15" customHeight="1" x14ac:dyDescent="0.2">
      <c r="A236" s="250">
        <f t="shared" si="40"/>
        <v>165</v>
      </c>
      <c r="B236" s="240">
        <f t="shared" si="28"/>
        <v>5053</v>
      </c>
      <c r="C236" s="241" t="e">
        <f t="shared" si="41"/>
        <v>#DIV/0!</v>
      </c>
      <c r="D236" s="241" t="e">
        <f t="shared" si="31"/>
        <v>#DIV/0!</v>
      </c>
      <c r="E236" s="241" t="e">
        <f t="shared" si="32"/>
        <v>#DIV/0!</v>
      </c>
      <c r="F236" s="241" t="e">
        <f t="shared" si="29"/>
        <v>#DIV/0!</v>
      </c>
      <c r="G236" s="241" t="e">
        <f t="shared" si="33"/>
        <v>#DIV/0!</v>
      </c>
      <c r="H236" s="241" t="e">
        <f t="shared" si="34"/>
        <v>#DIV/0!</v>
      </c>
      <c r="J236" s="238" t="e">
        <f>List1!F167</f>
        <v>#N/A</v>
      </c>
      <c r="K236" s="244">
        <v>7</v>
      </c>
      <c r="L236" s="244" t="e">
        <f t="shared" si="35"/>
        <v>#DIV/0!</v>
      </c>
      <c r="N236" s="238" t="e">
        <f t="shared" si="30"/>
        <v>#N/A</v>
      </c>
      <c r="O236" s="244" t="e">
        <f t="shared" si="36"/>
        <v>#N/A</v>
      </c>
      <c r="P236" s="244" t="e">
        <f t="shared" si="37"/>
        <v>#DIV/0!</v>
      </c>
      <c r="Q236" s="244" t="e">
        <f t="shared" si="38"/>
        <v>#DIV/0!</v>
      </c>
      <c r="R236" s="244" t="e">
        <f t="shared" si="39"/>
        <v>#DIV/0!</v>
      </c>
    </row>
    <row r="237" spans="1:18" ht="15" customHeight="1" x14ac:dyDescent="0.2">
      <c r="A237" s="250">
        <f t="shared" si="40"/>
        <v>166</v>
      </c>
      <c r="B237" s="240">
        <f t="shared" si="28"/>
        <v>5083</v>
      </c>
      <c r="C237" s="241" t="e">
        <f t="shared" si="41"/>
        <v>#DIV/0!</v>
      </c>
      <c r="D237" s="241" t="e">
        <f t="shared" si="31"/>
        <v>#DIV/0!</v>
      </c>
      <c r="E237" s="241" t="e">
        <f t="shared" si="32"/>
        <v>#DIV/0!</v>
      </c>
      <c r="F237" s="241" t="e">
        <f t="shared" si="29"/>
        <v>#DIV/0!</v>
      </c>
      <c r="G237" s="241" t="e">
        <f t="shared" si="33"/>
        <v>#DIV/0!</v>
      </c>
      <c r="H237" s="241" t="e">
        <f t="shared" si="34"/>
        <v>#DIV/0!</v>
      </c>
      <c r="J237" s="238" t="e">
        <f>List1!F168</f>
        <v>#N/A</v>
      </c>
      <c r="K237" s="244">
        <v>7</v>
      </c>
      <c r="L237" s="244" t="e">
        <f t="shared" si="35"/>
        <v>#DIV/0!</v>
      </c>
      <c r="N237" s="238" t="e">
        <f t="shared" si="30"/>
        <v>#N/A</v>
      </c>
      <c r="O237" s="244" t="e">
        <f t="shared" si="36"/>
        <v>#N/A</v>
      </c>
      <c r="P237" s="244" t="e">
        <f t="shared" si="37"/>
        <v>#DIV/0!</v>
      </c>
      <c r="Q237" s="244" t="e">
        <f t="shared" si="38"/>
        <v>#DIV/0!</v>
      </c>
      <c r="R237" s="244" t="e">
        <f t="shared" si="39"/>
        <v>#DIV/0!</v>
      </c>
    </row>
    <row r="238" spans="1:18" ht="15" customHeight="1" x14ac:dyDescent="0.2">
      <c r="A238" s="250">
        <f t="shared" si="40"/>
        <v>167</v>
      </c>
      <c r="B238" s="240">
        <f t="shared" si="28"/>
        <v>5114</v>
      </c>
      <c r="C238" s="241" t="e">
        <f t="shared" si="41"/>
        <v>#DIV/0!</v>
      </c>
      <c r="D238" s="241" t="e">
        <f t="shared" si="31"/>
        <v>#DIV/0!</v>
      </c>
      <c r="E238" s="241" t="e">
        <f t="shared" si="32"/>
        <v>#DIV/0!</v>
      </c>
      <c r="F238" s="241" t="e">
        <f t="shared" si="29"/>
        <v>#DIV/0!</v>
      </c>
      <c r="G238" s="241" t="e">
        <f t="shared" si="33"/>
        <v>#DIV/0!</v>
      </c>
      <c r="H238" s="241" t="e">
        <f t="shared" si="34"/>
        <v>#DIV/0!</v>
      </c>
      <c r="J238" s="238" t="e">
        <f>List1!F169</f>
        <v>#N/A</v>
      </c>
      <c r="K238" s="244">
        <v>7</v>
      </c>
      <c r="L238" s="244" t="e">
        <f t="shared" si="35"/>
        <v>#DIV/0!</v>
      </c>
      <c r="N238" s="238" t="e">
        <f t="shared" si="30"/>
        <v>#N/A</v>
      </c>
      <c r="O238" s="244" t="e">
        <f t="shared" si="36"/>
        <v>#N/A</v>
      </c>
      <c r="P238" s="244" t="e">
        <f t="shared" si="37"/>
        <v>#DIV/0!</v>
      </c>
      <c r="Q238" s="244" t="e">
        <f t="shared" si="38"/>
        <v>#DIV/0!</v>
      </c>
      <c r="R238" s="244" t="e">
        <f t="shared" si="39"/>
        <v>#DIV/0!</v>
      </c>
    </row>
    <row r="239" spans="1:18" ht="15" customHeight="1" x14ac:dyDescent="0.2">
      <c r="A239" s="250">
        <f t="shared" si="40"/>
        <v>168</v>
      </c>
      <c r="B239" s="240">
        <f t="shared" si="28"/>
        <v>5145</v>
      </c>
      <c r="C239" s="241" t="e">
        <f t="shared" si="41"/>
        <v>#DIV/0!</v>
      </c>
      <c r="D239" s="241" t="e">
        <f t="shared" si="31"/>
        <v>#DIV/0!</v>
      </c>
      <c r="E239" s="241" t="e">
        <f t="shared" si="32"/>
        <v>#DIV/0!</v>
      </c>
      <c r="F239" s="241" t="e">
        <f t="shared" si="29"/>
        <v>#DIV/0!</v>
      </c>
      <c r="G239" s="241" t="e">
        <f t="shared" si="33"/>
        <v>#DIV/0!</v>
      </c>
      <c r="H239" s="241" t="e">
        <f t="shared" si="34"/>
        <v>#DIV/0!</v>
      </c>
      <c r="J239" s="238" t="e">
        <f>List1!F170</f>
        <v>#N/A</v>
      </c>
      <c r="K239" s="244">
        <v>7</v>
      </c>
      <c r="L239" s="244" t="e">
        <f t="shared" si="35"/>
        <v>#DIV/0!</v>
      </c>
      <c r="N239" s="238" t="e">
        <f t="shared" si="30"/>
        <v>#N/A</v>
      </c>
      <c r="O239" s="244" t="e">
        <f t="shared" si="36"/>
        <v>#N/A</v>
      </c>
      <c r="P239" s="244" t="e">
        <f t="shared" si="37"/>
        <v>#DIV/0!</v>
      </c>
      <c r="Q239" s="244" t="e">
        <f t="shared" si="38"/>
        <v>#DIV/0!</v>
      </c>
      <c r="R239" s="244" t="e">
        <f t="shared" si="39"/>
        <v>#DIV/0!</v>
      </c>
    </row>
    <row r="240" spans="1:18" ht="15" customHeight="1" x14ac:dyDescent="0.2">
      <c r="A240" s="250">
        <f t="shared" si="40"/>
        <v>169</v>
      </c>
      <c r="B240" s="240">
        <f t="shared" si="28"/>
        <v>5173</v>
      </c>
      <c r="C240" s="241" t="e">
        <f t="shared" si="41"/>
        <v>#DIV/0!</v>
      </c>
      <c r="D240" s="241" t="e">
        <f t="shared" si="31"/>
        <v>#DIV/0!</v>
      </c>
      <c r="E240" s="241" t="e">
        <f t="shared" si="32"/>
        <v>#DIV/0!</v>
      </c>
      <c r="F240" s="241" t="e">
        <f t="shared" si="29"/>
        <v>#DIV/0!</v>
      </c>
      <c r="G240" s="241" t="e">
        <f t="shared" si="33"/>
        <v>#DIV/0!</v>
      </c>
      <c r="H240" s="241" t="e">
        <f t="shared" si="34"/>
        <v>#DIV/0!</v>
      </c>
      <c r="J240" s="238" t="e">
        <f>List1!F171</f>
        <v>#N/A</v>
      </c>
      <c r="K240" s="244">
        <v>7</v>
      </c>
      <c r="L240" s="244" t="e">
        <f t="shared" si="35"/>
        <v>#DIV/0!</v>
      </c>
      <c r="N240" s="238" t="e">
        <f t="shared" si="30"/>
        <v>#N/A</v>
      </c>
      <c r="O240" s="244" t="e">
        <f t="shared" si="36"/>
        <v>#N/A</v>
      </c>
      <c r="P240" s="244" t="e">
        <f t="shared" si="37"/>
        <v>#DIV/0!</v>
      </c>
      <c r="Q240" s="244" t="e">
        <f t="shared" si="38"/>
        <v>#DIV/0!</v>
      </c>
      <c r="R240" s="244" t="e">
        <f t="shared" si="39"/>
        <v>#DIV/0!</v>
      </c>
    </row>
    <row r="241" spans="1:18" ht="15" customHeight="1" x14ac:dyDescent="0.2">
      <c r="A241" s="250">
        <f t="shared" si="40"/>
        <v>170</v>
      </c>
      <c r="B241" s="240">
        <f t="shared" si="28"/>
        <v>5204</v>
      </c>
      <c r="C241" s="241" t="e">
        <f t="shared" si="41"/>
        <v>#DIV/0!</v>
      </c>
      <c r="D241" s="241" t="e">
        <f t="shared" si="31"/>
        <v>#DIV/0!</v>
      </c>
      <c r="E241" s="241" t="e">
        <f t="shared" si="32"/>
        <v>#DIV/0!</v>
      </c>
      <c r="F241" s="241" t="e">
        <f t="shared" si="29"/>
        <v>#DIV/0!</v>
      </c>
      <c r="G241" s="241" t="e">
        <f t="shared" si="33"/>
        <v>#DIV/0!</v>
      </c>
      <c r="H241" s="241" t="e">
        <f t="shared" si="34"/>
        <v>#DIV/0!</v>
      </c>
      <c r="J241" s="238" t="e">
        <f>List1!F172</f>
        <v>#N/A</v>
      </c>
      <c r="K241" s="244">
        <v>7</v>
      </c>
      <c r="L241" s="244" t="e">
        <f t="shared" si="35"/>
        <v>#DIV/0!</v>
      </c>
      <c r="N241" s="238" t="e">
        <f t="shared" si="30"/>
        <v>#N/A</v>
      </c>
      <c r="O241" s="244" t="e">
        <f t="shared" si="36"/>
        <v>#N/A</v>
      </c>
      <c r="P241" s="244" t="e">
        <f t="shared" si="37"/>
        <v>#DIV/0!</v>
      </c>
      <c r="Q241" s="244" t="e">
        <f t="shared" si="38"/>
        <v>#DIV/0!</v>
      </c>
      <c r="R241" s="244" t="e">
        <f t="shared" si="39"/>
        <v>#DIV/0!</v>
      </c>
    </row>
    <row r="242" spans="1:18" ht="15" customHeight="1" x14ac:dyDescent="0.2">
      <c r="A242" s="250">
        <f t="shared" si="40"/>
        <v>171</v>
      </c>
      <c r="B242" s="240">
        <f t="shared" si="28"/>
        <v>5234</v>
      </c>
      <c r="C242" s="241" t="e">
        <f t="shared" si="41"/>
        <v>#DIV/0!</v>
      </c>
      <c r="D242" s="241" t="e">
        <f t="shared" si="31"/>
        <v>#DIV/0!</v>
      </c>
      <c r="E242" s="241" t="e">
        <f t="shared" si="32"/>
        <v>#DIV/0!</v>
      </c>
      <c r="F242" s="241" t="e">
        <f t="shared" si="29"/>
        <v>#DIV/0!</v>
      </c>
      <c r="G242" s="241" t="e">
        <f t="shared" si="33"/>
        <v>#DIV/0!</v>
      </c>
      <c r="H242" s="241" t="e">
        <f t="shared" si="34"/>
        <v>#DIV/0!</v>
      </c>
      <c r="J242" s="238" t="e">
        <f>List1!F173</f>
        <v>#N/A</v>
      </c>
      <c r="K242" s="244">
        <v>7</v>
      </c>
      <c r="L242" s="244" t="e">
        <f t="shared" si="35"/>
        <v>#DIV/0!</v>
      </c>
      <c r="N242" s="238" t="e">
        <f t="shared" si="30"/>
        <v>#N/A</v>
      </c>
      <c r="O242" s="244" t="e">
        <f t="shared" si="36"/>
        <v>#N/A</v>
      </c>
      <c r="P242" s="244" t="e">
        <f t="shared" si="37"/>
        <v>#DIV/0!</v>
      </c>
      <c r="Q242" s="244" t="e">
        <f t="shared" si="38"/>
        <v>#DIV/0!</v>
      </c>
      <c r="R242" s="244" t="e">
        <f t="shared" si="39"/>
        <v>#DIV/0!</v>
      </c>
    </row>
    <row r="243" spans="1:18" ht="15" customHeight="1" x14ac:dyDescent="0.2">
      <c r="A243" s="250">
        <f t="shared" si="40"/>
        <v>172</v>
      </c>
      <c r="B243" s="240">
        <f t="shared" si="28"/>
        <v>5265</v>
      </c>
      <c r="C243" s="241" t="e">
        <f t="shared" si="41"/>
        <v>#DIV/0!</v>
      </c>
      <c r="D243" s="241" t="e">
        <f t="shared" si="31"/>
        <v>#DIV/0!</v>
      </c>
      <c r="E243" s="241" t="e">
        <f t="shared" si="32"/>
        <v>#DIV/0!</v>
      </c>
      <c r="F243" s="241" t="e">
        <f t="shared" si="29"/>
        <v>#DIV/0!</v>
      </c>
      <c r="G243" s="241" t="e">
        <f t="shared" si="33"/>
        <v>#DIV/0!</v>
      </c>
      <c r="H243" s="241" t="e">
        <f t="shared" si="34"/>
        <v>#DIV/0!</v>
      </c>
      <c r="J243" s="238" t="e">
        <f>List1!F174</f>
        <v>#N/A</v>
      </c>
      <c r="K243" s="244">
        <v>7</v>
      </c>
      <c r="L243" s="244" t="e">
        <f t="shared" si="35"/>
        <v>#DIV/0!</v>
      </c>
      <c r="N243" s="238" t="e">
        <f t="shared" si="30"/>
        <v>#N/A</v>
      </c>
      <c r="O243" s="244" t="e">
        <f t="shared" si="36"/>
        <v>#N/A</v>
      </c>
      <c r="P243" s="244" t="e">
        <f t="shared" si="37"/>
        <v>#DIV/0!</v>
      </c>
      <c r="Q243" s="244" t="e">
        <f t="shared" si="38"/>
        <v>#DIV/0!</v>
      </c>
      <c r="R243" s="244" t="e">
        <f t="shared" si="39"/>
        <v>#DIV/0!</v>
      </c>
    </row>
    <row r="244" spans="1:18" ht="15" customHeight="1" x14ac:dyDescent="0.2">
      <c r="A244" s="250">
        <f t="shared" si="40"/>
        <v>173</v>
      </c>
      <c r="B244" s="240">
        <f t="shared" si="28"/>
        <v>5295</v>
      </c>
      <c r="C244" s="241" t="e">
        <f t="shared" si="41"/>
        <v>#DIV/0!</v>
      </c>
      <c r="D244" s="241" t="e">
        <f t="shared" si="31"/>
        <v>#DIV/0!</v>
      </c>
      <c r="E244" s="241" t="e">
        <f t="shared" si="32"/>
        <v>#DIV/0!</v>
      </c>
      <c r="F244" s="241" t="e">
        <f t="shared" si="29"/>
        <v>#DIV/0!</v>
      </c>
      <c r="G244" s="241" t="e">
        <f t="shared" si="33"/>
        <v>#DIV/0!</v>
      </c>
      <c r="H244" s="241" t="e">
        <f t="shared" si="34"/>
        <v>#DIV/0!</v>
      </c>
      <c r="J244" s="238" t="e">
        <f>List1!F175</f>
        <v>#N/A</v>
      </c>
      <c r="K244" s="244">
        <v>7</v>
      </c>
      <c r="L244" s="244" t="e">
        <f t="shared" si="35"/>
        <v>#DIV/0!</v>
      </c>
      <c r="N244" s="238" t="e">
        <f t="shared" si="30"/>
        <v>#N/A</v>
      </c>
      <c r="O244" s="244" t="e">
        <f t="shared" si="36"/>
        <v>#N/A</v>
      </c>
      <c r="P244" s="244" t="e">
        <f t="shared" si="37"/>
        <v>#DIV/0!</v>
      </c>
      <c r="Q244" s="244" t="e">
        <f t="shared" si="38"/>
        <v>#DIV/0!</v>
      </c>
      <c r="R244" s="244" t="e">
        <f t="shared" si="39"/>
        <v>#DIV/0!</v>
      </c>
    </row>
    <row r="245" spans="1:18" ht="15" customHeight="1" x14ac:dyDescent="0.2">
      <c r="A245" s="250">
        <f t="shared" si="40"/>
        <v>174</v>
      </c>
      <c r="B245" s="240">
        <f t="shared" si="28"/>
        <v>5326</v>
      </c>
      <c r="C245" s="241" t="e">
        <f t="shared" si="41"/>
        <v>#DIV/0!</v>
      </c>
      <c r="D245" s="241" t="e">
        <f t="shared" si="31"/>
        <v>#DIV/0!</v>
      </c>
      <c r="E245" s="241" t="e">
        <f t="shared" si="32"/>
        <v>#DIV/0!</v>
      </c>
      <c r="F245" s="241" t="e">
        <f t="shared" si="29"/>
        <v>#DIV/0!</v>
      </c>
      <c r="G245" s="241" t="e">
        <f t="shared" si="33"/>
        <v>#DIV/0!</v>
      </c>
      <c r="H245" s="241" t="e">
        <f t="shared" si="34"/>
        <v>#DIV/0!</v>
      </c>
      <c r="J245" s="238" t="e">
        <f>List1!F176</f>
        <v>#N/A</v>
      </c>
      <c r="K245" s="244">
        <v>7</v>
      </c>
      <c r="L245" s="244" t="e">
        <f t="shared" si="35"/>
        <v>#DIV/0!</v>
      </c>
      <c r="N245" s="238" t="e">
        <f t="shared" si="30"/>
        <v>#N/A</v>
      </c>
      <c r="O245" s="244" t="e">
        <f t="shared" si="36"/>
        <v>#N/A</v>
      </c>
      <c r="P245" s="244" t="e">
        <f t="shared" si="37"/>
        <v>#DIV/0!</v>
      </c>
      <c r="Q245" s="244" t="e">
        <f t="shared" si="38"/>
        <v>#DIV/0!</v>
      </c>
      <c r="R245" s="244" t="e">
        <f t="shared" si="39"/>
        <v>#DIV/0!</v>
      </c>
    </row>
    <row r="246" spans="1:18" ht="15" customHeight="1" x14ac:dyDescent="0.2">
      <c r="A246" s="250">
        <f t="shared" si="40"/>
        <v>175</v>
      </c>
      <c r="B246" s="240">
        <f t="shared" si="28"/>
        <v>5357</v>
      </c>
      <c r="C246" s="241" t="e">
        <f t="shared" si="41"/>
        <v>#DIV/0!</v>
      </c>
      <c r="D246" s="241" t="e">
        <f t="shared" si="31"/>
        <v>#DIV/0!</v>
      </c>
      <c r="E246" s="241" t="e">
        <f t="shared" si="32"/>
        <v>#DIV/0!</v>
      </c>
      <c r="F246" s="241" t="e">
        <f t="shared" si="29"/>
        <v>#DIV/0!</v>
      </c>
      <c r="G246" s="241" t="e">
        <f t="shared" si="33"/>
        <v>#DIV/0!</v>
      </c>
      <c r="H246" s="241" t="e">
        <f t="shared" si="34"/>
        <v>#DIV/0!</v>
      </c>
      <c r="J246" s="238" t="e">
        <f>List1!F177</f>
        <v>#N/A</v>
      </c>
      <c r="K246" s="244">
        <v>7</v>
      </c>
      <c r="L246" s="244" t="e">
        <f t="shared" si="35"/>
        <v>#DIV/0!</v>
      </c>
      <c r="N246" s="238" t="e">
        <f t="shared" si="30"/>
        <v>#N/A</v>
      </c>
      <c r="O246" s="244" t="e">
        <f t="shared" si="36"/>
        <v>#N/A</v>
      </c>
      <c r="P246" s="244" t="e">
        <f t="shared" si="37"/>
        <v>#DIV/0!</v>
      </c>
      <c r="Q246" s="244" t="e">
        <f t="shared" si="38"/>
        <v>#DIV/0!</v>
      </c>
      <c r="R246" s="244" t="e">
        <f t="shared" si="39"/>
        <v>#DIV/0!</v>
      </c>
    </row>
    <row r="247" spans="1:18" ht="15" customHeight="1" x14ac:dyDescent="0.2">
      <c r="A247" s="250">
        <f t="shared" si="40"/>
        <v>176</v>
      </c>
      <c r="B247" s="240">
        <f t="shared" si="28"/>
        <v>5387</v>
      </c>
      <c r="C247" s="241" t="e">
        <f t="shared" si="41"/>
        <v>#DIV/0!</v>
      </c>
      <c r="D247" s="241" t="e">
        <f t="shared" si="31"/>
        <v>#DIV/0!</v>
      </c>
      <c r="E247" s="241" t="e">
        <f t="shared" si="32"/>
        <v>#DIV/0!</v>
      </c>
      <c r="F247" s="241" t="e">
        <f t="shared" si="29"/>
        <v>#DIV/0!</v>
      </c>
      <c r="G247" s="241" t="e">
        <f t="shared" si="33"/>
        <v>#DIV/0!</v>
      </c>
      <c r="H247" s="241" t="e">
        <f t="shared" si="34"/>
        <v>#DIV/0!</v>
      </c>
      <c r="J247" s="238" t="e">
        <f>List1!F178</f>
        <v>#N/A</v>
      </c>
      <c r="K247" s="244">
        <v>7</v>
      </c>
      <c r="L247" s="244" t="e">
        <f t="shared" si="35"/>
        <v>#DIV/0!</v>
      </c>
      <c r="N247" s="238" t="e">
        <f t="shared" si="30"/>
        <v>#N/A</v>
      </c>
      <c r="O247" s="244" t="e">
        <f t="shared" si="36"/>
        <v>#N/A</v>
      </c>
      <c r="P247" s="244" t="e">
        <f t="shared" si="37"/>
        <v>#DIV/0!</v>
      </c>
      <c r="Q247" s="244" t="e">
        <f t="shared" si="38"/>
        <v>#DIV/0!</v>
      </c>
      <c r="R247" s="244" t="e">
        <f t="shared" si="39"/>
        <v>#DIV/0!</v>
      </c>
    </row>
    <row r="248" spans="1:18" ht="15" customHeight="1" x14ac:dyDescent="0.2">
      <c r="A248" s="250">
        <f t="shared" si="40"/>
        <v>177</v>
      </c>
      <c r="B248" s="240">
        <f t="shared" si="28"/>
        <v>5418</v>
      </c>
      <c r="C248" s="241" t="e">
        <f t="shared" si="41"/>
        <v>#DIV/0!</v>
      </c>
      <c r="D248" s="241" t="e">
        <f t="shared" si="31"/>
        <v>#DIV/0!</v>
      </c>
      <c r="E248" s="241" t="e">
        <f t="shared" si="32"/>
        <v>#DIV/0!</v>
      </c>
      <c r="F248" s="241" t="e">
        <f t="shared" si="29"/>
        <v>#DIV/0!</v>
      </c>
      <c r="G248" s="241" t="e">
        <f t="shared" si="33"/>
        <v>#DIV/0!</v>
      </c>
      <c r="H248" s="241" t="e">
        <f t="shared" si="34"/>
        <v>#DIV/0!</v>
      </c>
      <c r="J248" s="238" t="e">
        <f>List1!F179</f>
        <v>#N/A</v>
      </c>
      <c r="K248" s="244">
        <v>7</v>
      </c>
      <c r="L248" s="244" t="e">
        <f t="shared" si="35"/>
        <v>#DIV/0!</v>
      </c>
      <c r="N248" s="238" t="e">
        <f t="shared" si="30"/>
        <v>#N/A</v>
      </c>
      <c r="O248" s="244" t="e">
        <f t="shared" si="36"/>
        <v>#N/A</v>
      </c>
      <c r="P248" s="244" t="e">
        <f t="shared" si="37"/>
        <v>#DIV/0!</v>
      </c>
      <c r="Q248" s="244" t="e">
        <f t="shared" si="38"/>
        <v>#DIV/0!</v>
      </c>
      <c r="R248" s="244" t="e">
        <f t="shared" si="39"/>
        <v>#DIV/0!</v>
      </c>
    </row>
    <row r="249" spans="1:18" ht="15" customHeight="1" x14ac:dyDescent="0.2">
      <c r="A249" s="250">
        <f t="shared" si="40"/>
        <v>178</v>
      </c>
      <c r="B249" s="240">
        <f t="shared" si="28"/>
        <v>5448</v>
      </c>
      <c r="C249" s="241" t="e">
        <f t="shared" si="41"/>
        <v>#DIV/0!</v>
      </c>
      <c r="D249" s="241" t="e">
        <f t="shared" si="31"/>
        <v>#DIV/0!</v>
      </c>
      <c r="E249" s="241" t="e">
        <f t="shared" si="32"/>
        <v>#DIV/0!</v>
      </c>
      <c r="F249" s="241" t="e">
        <f t="shared" si="29"/>
        <v>#DIV/0!</v>
      </c>
      <c r="G249" s="241" t="e">
        <f t="shared" si="33"/>
        <v>#DIV/0!</v>
      </c>
      <c r="H249" s="241" t="e">
        <f t="shared" si="34"/>
        <v>#DIV/0!</v>
      </c>
      <c r="J249" s="238" t="e">
        <f>List1!F180</f>
        <v>#N/A</v>
      </c>
      <c r="K249" s="244">
        <v>7</v>
      </c>
      <c r="L249" s="244" t="e">
        <f t="shared" si="35"/>
        <v>#DIV/0!</v>
      </c>
      <c r="N249" s="238" t="e">
        <f t="shared" si="30"/>
        <v>#N/A</v>
      </c>
      <c r="O249" s="244" t="e">
        <f t="shared" si="36"/>
        <v>#N/A</v>
      </c>
      <c r="P249" s="244" t="e">
        <f t="shared" si="37"/>
        <v>#DIV/0!</v>
      </c>
      <c r="Q249" s="244" t="e">
        <f t="shared" si="38"/>
        <v>#DIV/0!</v>
      </c>
      <c r="R249" s="244" t="e">
        <f t="shared" si="39"/>
        <v>#DIV/0!</v>
      </c>
    </row>
    <row r="250" spans="1:18" ht="15" customHeight="1" x14ac:dyDescent="0.2">
      <c r="A250" s="250">
        <f t="shared" si="40"/>
        <v>179</v>
      </c>
      <c r="B250" s="240">
        <f t="shared" si="28"/>
        <v>5479</v>
      </c>
      <c r="C250" s="241" t="e">
        <f t="shared" si="41"/>
        <v>#DIV/0!</v>
      </c>
      <c r="D250" s="241" t="e">
        <f t="shared" si="31"/>
        <v>#DIV/0!</v>
      </c>
      <c r="E250" s="241" t="e">
        <f t="shared" si="32"/>
        <v>#DIV/0!</v>
      </c>
      <c r="F250" s="241" t="e">
        <f t="shared" si="29"/>
        <v>#DIV/0!</v>
      </c>
      <c r="G250" s="241" t="e">
        <f t="shared" si="33"/>
        <v>#DIV/0!</v>
      </c>
      <c r="H250" s="241" t="e">
        <f t="shared" si="34"/>
        <v>#DIV/0!</v>
      </c>
      <c r="J250" s="238" t="e">
        <f>List1!F181</f>
        <v>#N/A</v>
      </c>
      <c r="K250" s="244">
        <v>7</v>
      </c>
      <c r="L250" s="244" t="e">
        <f t="shared" si="35"/>
        <v>#DIV/0!</v>
      </c>
      <c r="N250" s="238" t="e">
        <f t="shared" si="30"/>
        <v>#N/A</v>
      </c>
      <c r="O250" s="244" t="e">
        <f t="shared" si="36"/>
        <v>#N/A</v>
      </c>
      <c r="P250" s="244" t="e">
        <f t="shared" si="37"/>
        <v>#DIV/0!</v>
      </c>
      <c r="Q250" s="244" t="e">
        <f t="shared" si="38"/>
        <v>#DIV/0!</v>
      </c>
      <c r="R250" s="244" t="e">
        <f t="shared" si="39"/>
        <v>#DIV/0!</v>
      </c>
    </row>
    <row r="251" spans="1:18" ht="15" customHeight="1" x14ac:dyDescent="0.2">
      <c r="A251" s="250">
        <f t="shared" si="40"/>
        <v>180</v>
      </c>
      <c r="B251" s="240">
        <f t="shared" si="28"/>
        <v>5510</v>
      </c>
      <c r="C251" s="241" t="e">
        <f t="shared" si="41"/>
        <v>#DIV/0!</v>
      </c>
      <c r="D251" s="241" t="e">
        <f t="shared" si="31"/>
        <v>#DIV/0!</v>
      </c>
      <c r="E251" s="241" t="e">
        <f t="shared" si="32"/>
        <v>#DIV/0!</v>
      </c>
      <c r="F251" s="241" t="e">
        <f t="shared" si="29"/>
        <v>#DIV/0!</v>
      </c>
      <c r="G251" s="241" t="e">
        <f t="shared" si="33"/>
        <v>#DIV/0!</v>
      </c>
      <c r="H251" s="241" t="e">
        <f t="shared" si="34"/>
        <v>#DIV/0!</v>
      </c>
      <c r="J251" s="238" t="e">
        <f>List1!F182</f>
        <v>#N/A</v>
      </c>
      <c r="K251" s="244">
        <v>7</v>
      </c>
      <c r="L251" s="244" t="e">
        <f t="shared" si="35"/>
        <v>#DIV/0!</v>
      </c>
      <c r="N251" s="238" t="e">
        <f t="shared" si="30"/>
        <v>#N/A</v>
      </c>
      <c r="O251" s="244" t="e">
        <f t="shared" si="36"/>
        <v>#N/A</v>
      </c>
      <c r="P251" s="244" t="e">
        <f t="shared" si="37"/>
        <v>#DIV/0!</v>
      </c>
      <c r="Q251" s="244" t="e">
        <f t="shared" si="38"/>
        <v>#DIV/0!</v>
      </c>
      <c r="R251" s="244" t="e">
        <f t="shared" si="39"/>
        <v>#DIV/0!</v>
      </c>
    </row>
    <row r="252" spans="1:18" ht="15" customHeight="1" x14ac:dyDescent="0.2">
      <c r="A252" s="250">
        <f t="shared" si="40"/>
        <v>181</v>
      </c>
      <c r="B252" s="240">
        <f t="shared" si="28"/>
        <v>5538</v>
      </c>
      <c r="C252" s="241" t="e">
        <f t="shared" si="41"/>
        <v>#DIV/0!</v>
      </c>
      <c r="D252" s="241" t="e">
        <f t="shared" si="31"/>
        <v>#DIV/0!</v>
      </c>
      <c r="E252" s="241" t="e">
        <f t="shared" si="32"/>
        <v>#DIV/0!</v>
      </c>
      <c r="F252" s="241" t="e">
        <f t="shared" si="29"/>
        <v>#DIV/0!</v>
      </c>
      <c r="G252" s="241" t="e">
        <f t="shared" si="33"/>
        <v>#DIV/0!</v>
      </c>
      <c r="H252" s="241" t="e">
        <f t="shared" si="34"/>
        <v>#DIV/0!</v>
      </c>
      <c r="J252" s="238" t="e">
        <f>List1!F183</f>
        <v>#N/A</v>
      </c>
      <c r="K252" s="244">
        <v>7</v>
      </c>
      <c r="L252" s="244" t="e">
        <f t="shared" si="35"/>
        <v>#DIV/0!</v>
      </c>
      <c r="N252" s="238" t="e">
        <f t="shared" si="30"/>
        <v>#N/A</v>
      </c>
      <c r="O252" s="244" t="e">
        <f t="shared" si="36"/>
        <v>#N/A</v>
      </c>
      <c r="P252" s="244" t="e">
        <f t="shared" si="37"/>
        <v>#DIV/0!</v>
      </c>
      <c r="Q252" s="244" t="e">
        <f t="shared" si="38"/>
        <v>#DIV/0!</v>
      </c>
      <c r="R252" s="244" t="e">
        <f t="shared" si="39"/>
        <v>#DIV/0!</v>
      </c>
    </row>
    <row r="253" spans="1:18" ht="15" customHeight="1" x14ac:dyDescent="0.2">
      <c r="A253" s="250">
        <f t="shared" si="40"/>
        <v>182</v>
      </c>
      <c r="B253" s="240">
        <f t="shared" si="28"/>
        <v>5569</v>
      </c>
      <c r="C253" s="241" t="e">
        <f t="shared" si="41"/>
        <v>#DIV/0!</v>
      </c>
      <c r="D253" s="241" t="e">
        <f t="shared" si="31"/>
        <v>#DIV/0!</v>
      </c>
      <c r="E253" s="241" t="e">
        <f t="shared" si="32"/>
        <v>#DIV/0!</v>
      </c>
      <c r="F253" s="241" t="e">
        <f t="shared" si="29"/>
        <v>#DIV/0!</v>
      </c>
      <c r="G253" s="241" t="e">
        <f t="shared" si="33"/>
        <v>#DIV/0!</v>
      </c>
      <c r="H253" s="241" t="e">
        <f t="shared" si="34"/>
        <v>#DIV/0!</v>
      </c>
      <c r="J253" s="238" t="e">
        <f>List1!F184</f>
        <v>#N/A</v>
      </c>
      <c r="K253" s="244">
        <v>7</v>
      </c>
      <c r="L253" s="244" t="e">
        <f t="shared" si="35"/>
        <v>#DIV/0!</v>
      </c>
      <c r="N253" s="238" t="e">
        <f t="shared" si="30"/>
        <v>#N/A</v>
      </c>
      <c r="O253" s="244" t="e">
        <f t="shared" si="36"/>
        <v>#N/A</v>
      </c>
      <c r="P253" s="244" t="e">
        <f t="shared" si="37"/>
        <v>#DIV/0!</v>
      </c>
      <c r="Q253" s="244" t="e">
        <f t="shared" si="38"/>
        <v>#DIV/0!</v>
      </c>
      <c r="R253" s="244" t="e">
        <f t="shared" si="39"/>
        <v>#DIV/0!</v>
      </c>
    </row>
    <row r="254" spans="1:18" ht="15" customHeight="1" x14ac:dyDescent="0.2">
      <c r="A254" s="250">
        <f t="shared" si="40"/>
        <v>183</v>
      </c>
      <c r="B254" s="240">
        <f t="shared" si="28"/>
        <v>5599</v>
      </c>
      <c r="C254" s="241" t="e">
        <f t="shared" si="41"/>
        <v>#DIV/0!</v>
      </c>
      <c r="D254" s="241" t="e">
        <f t="shared" si="31"/>
        <v>#DIV/0!</v>
      </c>
      <c r="E254" s="241" t="e">
        <f t="shared" si="32"/>
        <v>#DIV/0!</v>
      </c>
      <c r="F254" s="241" t="e">
        <f t="shared" si="29"/>
        <v>#DIV/0!</v>
      </c>
      <c r="G254" s="241" t="e">
        <f t="shared" si="33"/>
        <v>#DIV/0!</v>
      </c>
      <c r="H254" s="241" t="e">
        <f t="shared" si="34"/>
        <v>#DIV/0!</v>
      </c>
      <c r="J254" s="238" t="e">
        <f>List1!F185</f>
        <v>#N/A</v>
      </c>
      <c r="K254" s="244">
        <v>7</v>
      </c>
      <c r="L254" s="244" t="e">
        <f t="shared" si="35"/>
        <v>#DIV/0!</v>
      </c>
      <c r="N254" s="238" t="e">
        <f t="shared" si="30"/>
        <v>#N/A</v>
      </c>
      <c r="O254" s="244" t="e">
        <f t="shared" si="36"/>
        <v>#N/A</v>
      </c>
      <c r="P254" s="244" t="e">
        <f t="shared" si="37"/>
        <v>#DIV/0!</v>
      </c>
      <c r="Q254" s="244" t="e">
        <f t="shared" si="38"/>
        <v>#DIV/0!</v>
      </c>
      <c r="R254" s="244" t="e">
        <f t="shared" si="39"/>
        <v>#DIV/0!</v>
      </c>
    </row>
    <row r="255" spans="1:18" ht="15" customHeight="1" x14ac:dyDescent="0.2">
      <c r="A255" s="250">
        <f t="shared" si="40"/>
        <v>184</v>
      </c>
      <c r="B255" s="240">
        <f t="shared" si="28"/>
        <v>5630</v>
      </c>
      <c r="C255" s="241" t="e">
        <f t="shared" si="41"/>
        <v>#DIV/0!</v>
      </c>
      <c r="D255" s="241" t="e">
        <f t="shared" si="31"/>
        <v>#DIV/0!</v>
      </c>
      <c r="E255" s="241" t="e">
        <f t="shared" si="32"/>
        <v>#DIV/0!</v>
      </c>
      <c r="F255" s="241" t="e">
        <f t="shared" si="29"/>
        <v>#DIV/0!</v>
      </c>
      <c r="G255" s="241" t="e">
        <f t="shared" si="33"/>
        <v>#DIV/0!</v>
      </c>
      <c r="H255" s="241" t="e">
        <f t="shared" si="34"/>
        <v>#DIV/0!</v>
      </c>
      <c r="J255" s="238" t="e">
        <f>List1!F186</f>
        <v>#N/A</v>
      </c>
      <c r="K255" s="244">
        <v>7</v>
      </c>
      <c r="L255" s="244" t="e">
        <f t="shared" si="35"/>
        <v>#DIV/0!</v>
      </c>
      <c r="N255" s="238" t="e">
        <f t="shared" si="30"/>
        <v>#N/A</v>
      </c>
      <c r="O255" s="244" t="e">
        <f t="shared" si="36"/>
        <v>#N/A</v>
      </c>
      <c r="P255" s="244" t="e">
        <f t="shared" si="37"/>
        <v>#DIV/0!</v>
      </c>
      <c r="Q255" s="244" t="e">
        <f t="shared" si="38"/>
        <v>#DIV/0!</v>
      </c>
      <c r="R255" s="244" t="e">
        <f t="shared" si="39"/>
        <v>#DIV/0!</v>
      </c>
    </row>
    <row r="256" spans="1:18" ht="15" customHeight="1" x14ac:dyDescent="0.2">
      <c r="A256" s="250">
        <f t="shared" si="40"/>
        <v>185</v>
      </c>
      <c r="B256" s="240">
        <f t="shared" si="28"/>
        <v>5660</v>
      </c>
      <c r="C256" s="241" t="e">
        <f t="shared" si="41"/>
        <v>#DIV/0!</v>
      </c>
      <c r="D256" s="241" t="e">
        <f t="shared" si="31"/>
        <v>#DIV/0!</v>
      </c>
      <c r="E256" s="241" t="e">
        <f t="shared" si="32"/>
        <v>#DIV/0!</v>
      </c>
      <c r="F256" s="241" t="e">
        <f t="shared" si="29"/>
        <v>#DIV/0!</v>
      </c>
      <c r="G256" s="241" t="e">
        <f t="shared" si="33"/>
        <v>#DIV/0!</v>
      </c>
      <c r="H256" s="241" t="e">
        <f t="shared" si="34"/>
        <v>#DIV/0!</v>
      </c>
      <c r="J256" s="238" t="e">
        <f>List1!F187</f>
        <v>#N/A</v>
      </c>
      <c r="K256" s="244">
        <v>7</v>
      </c>
      <c r="L256" s="244" t="e">
        <f t="shared" si="35"/>
        <v>#DIV/0!</v>
      </c>
      <c r="N256" s="238" t="e">
        <f t="shared" si="30"/>
        <v>#N/A</v>
      </c>
      <c r="O256" s="244" t="e">
        <f t="shared" si="36"/>
        <v>#N/A</v>
      </c>
      <c r="P256" s="244" t="e">
        <f t="shared" si="37"/>
        <v>#DIV/0!</v>
      </c>
      <c r="Q256" s="244" t="e">
        <f t="shared" si="38"/>
        <v>#DIV/0!</v>
      </c>
      <c r="R256" s="244" t="e">
        <f t="shared" si="39"/>
        <v>#DIV/0!</v>
      </c>
    </row>
    <row r="257" spans="1:18" ht="15" customHeight="1" x14ac:dyDescent="0.2">
      <c r="A257" s="250">
        <f t="shared" si="40"/>
        <v>186</v>
      </c>
      <c r="B257" s="240">
        <f t="shared" si="28"/>
        <v>5691</v>
      </c>
      <c r="C257" s="241" t="e">
        <f t="shared" si="41"/>
        <v>#DIV/0!</v>
      </c>
      <c r="D257" s="241" t="e">
        <f t="shared" si="31"/>
        <v>#DIV/0!</v>
      </c>
      <c r="E257" s="241" t="e">
        <f t="shared" si="32"/>
        <v>#DIV/0!</v>
      </c>
      <c r="F257" s="241" t="e">
        <f t="shared" si="29"/>
        <v>#DIV/0!</v>
      </c>
      <c r="G257" s="241" t="e">
        <f t="shared" si="33"/>
        <v>#DIV/0!</v>
      </c>
      <c r="H257" s="241" t="e">
        <f t="shared" si="34"/>
        <v>#DIV/0!</v>
      </c>
      <c r="J257" s="238" t="e">
        <f>List1!F188</f>
        <v>#N/A</v>
      </c>
      <c r="K257" s="244">
        <v>7</v>
      </c>
      <c r="L257" s="244" t="e">
        <f t="shared" si="35"/>
        <v>#DIV/0!</v>
      </c>
      <c r="N257" s="238" t="e">
        <f t="shared" si="30"/>
        <v>#N/A</v>
      </c>
      <c r="O257" s="244" t="e">
        <f t="shared" si="36"/>
        <v>#N/A</v>
      </c>
      <c r="P257" s="244" t="e">
        <f t="shared" si="37"/>
        <v>#DIV/0!</v>
      </c>
      <c r="Q257" s="244" t="e">
        <f t="shared" si="38"/>
        <v>#DIV/0!</v>
      </c>
      <c r="R257" s="244" t="e">
        <f t="shared" si="39"/>
        <v>#DIV/0!</v>
      </c>
    </row>
    <row r="258" spans="1:18" ht="15" customHeight="1" x14ac:dyDescent="0.2">
      <c r="A258" s="250">
        <f t="shared" si="40"/>
        <v>187</v>
      </c>
      <c r="B258" s="240">
        <f t="shared" si="28"/>
        <v>5722</v>
      </c>
      <c r="C258" s="241" t="e">
        <f t="shared" si="41"/>
        <v>#DIV/0!</v>
      </c>
      <c r="D258" s="241" t="e">
        <f t="shared" si="31"/>
        <v>#DIV/0!</v>
      </c>
      <c r="E258" s="241" t="e">
        <f t="shared" si="32"/>
        <v>#DIV/0!</v>
      </c>
      <c r="F258" s="241" t="e">
        <f t="shared" si="29"/>
        <v>#DIV/0!</v>
      </c>
      <c r="G258" s="241" t="e">
        <f t="shared" si="33"/>
        <v>#DIV/0!</v>
      </c>
      <c r="H258" s="241" t="e">
        <f t="shared" si="34"/>
        <v>#DIV/0!</v>
      </c>
      <c r="J258" s="238" t="e">
        <f>List1!F189</f>
        <v>#N/A</v>
      </c>
      <c r="K258" s="244">
        <v>7</v>
      </c>
      <c r="L258" s="244" t="e">
        <f t="shared" si="35"/>
        <v>#DIV/0!</v>
      </c>
      <c r="N258" s="238" t="e">
        <f t="shared" si="30"/>
        <v>#N/A</v>
      </c>
      <c r="O258" s="244" t="e">
        <f t="shared" si="36"/>
        <v>#N/A</v>
      </c>
      <c r="P258" s="244" t="e">
        <f t="shared" si="37"/>
        <v>#DIV/0!</v>
      </c>
      <c r="Q258" s="244" t="e">
        <f t="shared" si="38"/>
        <v>#DIV/0!</v>
      </c>
      <c r="R258" s="244" t="e">
        <f t="shared" si="39"/>
        <v>#DIV/0!</v>
      </c>
    </row>
    <row r="259" spans="1:18" ht="15" customHeight="1" x14ac:dyDescent="0.2">
      <c r="A259" s="250">
        <f t="shared" si="40"/>
        <v>188</v>
      </c>
      <c r="B259" s="240">
        <f t="shared" si="28"/>
        <v>5752</v>
      </c>
      <c r="C259" s="241" t="e">
        <f t="shared" si="41"/>
        <v>#DIV/0!</v>
      </c>
      <c r="D259" s="241" t="e">
        <f t="shared" si="31"/>
        <v>#DIV/0!</v>
      </c>
      <c r="E259" s="241" t="e">
        <f t="shared" si="32"/>
        <v>#DIV/0!</v>
      </c>
      <c r="F259" s="241" t="e">
        <f t="shared" si="29"/>
        <v>#DIV/0!</v>
      </c>
      <c r="G259" s="241" t="e">
        <f t="shared" si="33"/>
        <v>#DIV/0!</v>
      </c>
      <c r="H259" s="241" t="e">
        <f t="shared" si="34"/>
        <v>#DIV/0!</v>
      </c>
      <c r="J259" s="238" t="e">
        <f>List1!F190</f>
        <v>#N/A</v>
      </c>
      <c r="K259" s="244">
        <v>7</v>
      </c>
      <c r="L259" s="244" t="e">
        <f t="shared" si="35"/>
        <v>#DIV/0!</v>
      </c>
      <c r="N259" s="238" t="e">
        <f t="shared" si="30"/>
        <v>#N/A</v>
      </c>
      <c r="O259" s="244" t="e">
        <f t="shared" si="36"/>
        <v>#N/A</v>
      </c>
      <c r="P259" s="244" t="e">
        <f t="shared" si="37"/>
        <v>#DIV/0!</v>
      </c>
      <c r="Q259" s="244" t="e">
        <f t="shared" si="38"/>
        <v>#DIV/0!</v>
      </c>
      <c r="R259" s="244" t="e">
        <f t="shared" si="39"/>
        <v>#DIV/0!</v>
      </c>
    </row>
    <row r="260" spans="1:18" ht="15" customHeight="1" x14ac:dyDescent="0.2">
      <c r="A260" s="250">
        <f t="shared" si="40"/>
        <v>189</v>
      </c>
      <c r="B260" s="240">
        <f t="shared" si="28"/>
        <v>5783</v>
      </c>
      <c r="C260" s="241" t="e">
        <f t="shared" si="41"/>
        <v>#DIV/0!</v>
      </c>
      <c r="D260" s="241" t="e">
        <f t="shared" si="31"/>
        <v>#DIV/0!</v>
      </c>
      <c r="E260" s="241" t="e">
        <f t="shared" si="32"/>
        <v>#DIV/0!</v>
      </c>
      <c r="F260" s="241" t="e">
        <f t="shared" si="29"/>
        <v>#DIV/0!</v>
      </c>
      <c r="G260" s="241" t="e">
        <f t="shared" si="33"/>
        <v>#DIV/0!</v>
      </c>
      <c r="H260" s="241" t="e">
        <f t="shared" si="34"/>
        <v>#DIV/0!</v>
      </c>
      <c r="J260" s="238" t="e">
        <f>List1!F191</f>
        <v>#N/A</v>
      </c>
      <c r="K260" s="244">
        <v>7</v>
      </c>
      <c r="L260" s="244" t="e">
        <f t="shared" si="35"/>
        <v>#DIV/0!</v>
      </c>
      <c r="N260" s="238" t="e">
        <f t="shared" si="30"/>
        <v>#N/A</v>
      </c>
      <c r="O260" s="244" t="e">
        <f t="shared" si="36"/>
        <v>#N/A</v>
      </c>
      <c r="P260" s="244" t="e">
        <f t="shared" si="37"/>
        <v>#DIV/0!</v>
      </c>
      <c r="Q260" s="244" t="e">
        <f t="shared" si="38"/>
        <v>#DIV/0!</v>
      </c>
      <c r="R260" s="244" t="e">
        <f t="shared" si="39"/>
        <v>#DIV/0!</v>
      </c>
    </row>
    <row r="261" spans="1:18" ht="15" customHeight="1" x14ac:dyDescent="0.2">
      <c r="A261" s="250">
        <f t="shared" si="40"/>
        <v>190</v>
      </c>
      <c r="B261" s="240">
        <f t="shared" si="28"/>
        <v>5813</v>
      </c>
      <c r="C261" s="241" t="e">
        <f t="shared" si="41"/>
        <v>#DIV/0!</v>
      </c>
      <c r="D261" s="241" t="e">
        <f t="shared" si="31"/>
        <v>#DIV/0!</v>
      </c>
      <c r="E261" s="241" t="e">
        <f t="shared" si="32"/>
        <v>#DIV/0!</v>
      </c>
      <c r="F261" s="241" t="e">
        <f t="shared" si="29"/>
        <v>#DIV/0!</v>
      </c>
      <c r="G261" s="241" t="e">
        <f t="shared" si="33"/>
        <v>#DIV/0!</v>
      </c>
      <c r="H261" s="241" t="e">
        <f t="shared" si="34"/>
        <v>#DIV/0!</v>
      </c>
      <c r="J261" s="238" t="e">
        <f>List1!F192</f>
        <v>#N/A</v>
      </c>
      <c r="K261" s="244">
        <v>7</v>
      </c>
      <c r="L261" s="244" t="e">
        <f t="shared" si="35"/>
        <v>#DIV/0!</v>
      </c>
      <c r="N261" s="238" t="e">
        <f t="shared" si="30"/>
        <v>#N/A</v>
      </c>
      <c r="O261" s="244" t="e">
        <f t="shared" si="36"/>
        <v>#N/A</v>
      </c>
      <c r="P261" s="244" t="e">
        <f t="shared" si="37"/>
        <v>#DIV/0!</v>
      </c>
      <c r="Q261" s="244" t="e">
        <f t="shared" si="38"/>
        <v>#DIV/0!</v>
      </c>
      <c r="R261" s="244" t="e">
        <f t="shared" si="39"/>
        <v>#DIV/0!</v>
      </c>
    </row>
    <row r="262" spans="1:18" ht="15" customHeight="1" x14ac:dyDescent="0.2">
      <c r="A262" s="250">
        <f t="shared" si="40"/>
        <v>191</v>
      </c>
      <c r="B262" s="240">
        <f t="shared" si="28"/>
        <v>5844</v>
      </c>
      <c r="C262" s="241" t="e">
        <f t="shared" si="41"/>
        <v>#DIV/0!</v>
      </c>
      <c r="D262" s="241" t="e">
        <f t="shared" si="31"/>
        <v>#DIV/0!</v>
      </c>
      <c r="E262" s="241" t="e">
        <f t="shared" si="32"/>
        <v>#DIV/0!</v>
      </c>
      <c r="F262" s="241" t="e">
        <f t="shared" si="29"/>
        <v>#DIV/0!</v>
      </c>
      <c r="G262" s="241" t="e">
        <f t="shared" si="33"/>
        <v>#DIV/0!</v>
      </c>
      <c r="H262" s="241" t="e">
        <f t="shared" si="34"/>
        <v>#DIV/0!</v>
      </c>
      <c r="J262" s="238" t="e">
        <f>List1!F193</f>
        <v>#N/A</v>
      </c>
      <c r="K262" s="244">
        <v>7</v>
      </c>
      <c r="L262" s="244" t="e">
        <f t="shared" si="35"/>
        <v>#DIV/0!</v>
      </c>
      <c r="N262" s="238" t="e">
        <f t="shared" si="30"/>
        <v>#N/A</v>
      </c>
      <c r="O262" s="244" t="e">
        <f t="shared" si="36"/>
        <v>#N/A</v>
      </c>
      <c r="P262" s="244" t="e">
        <f t="shared" si="37"/>
        <v>#DIV/0!</v>
      </c>
      <c r="Q262" s="244" t="e">
        <f t="shared" si="38"/>
        <v>#DIV/0!</v>
      </c>
      <c r="R262" s="244" t="e">
        <f t="shared" si="39"/>
        <v>#DIV/0!</v>
      </c>
    </row>
    <row r="263" spans="1:18" ht="15" customHeight="1" x14ac:dyDescent="0.2">
      <c r="A263" s="250">
        <f t="shared" si="40"/>
        <v>192</v>
      </c>
      <c r="B263" s="240">
        <f t="shared" ref="B263:B326" si="42">EOMONTH($D$5,A263)</f>
        <v>5875</v>
      </c>
      <c r="C263" s="241" t="e">
        <f t="shared" si="41"/>
        <v>#DIV/0!</v>
      </c>
      <c r="D263" s="241" t="e">
        <f t="shared" si="31"/>
        <v>#DIV/0!</v>
      </c>
      <c r="E263" s="241" t="e">
        <f t="shared" si="32"/>
        <v>#DIV/0!</v>
      </c>
      <c r="F263" s="241" t="e">
        <f t="shared" ref="F263:F326" si="43">(L263+K263)-H263</f>
        <v>#DIV/0!</v>
      </c>
      <c r="G263" s="241" t="e">
        <f t="shared" si="33"/>
        <v>#DIV/0!</v>
      </c>
      <c r="H263" s="241" t="e">
        <f t="shared" si="34"/>
        <v>#DIV/0!</v>
      </c>
      <c r="J263" s="238" t="e">
        <f>List1!F194</f>
        <v>#N/A</v>
      </c>
      <c r="K263" s="244">
        <v>7</v>
      </c>
      <c r="L263" s="244" t="e">
        <f t="shared" si="35"/>
        <v>#DIV/0!</v>
      </c>
      <c r="N263" s="238" t="e">
        <f t="shared" ref="N263:N326" si="44">POWER(1+($J$16*J263),A263)</f>
        <v>#N/A</v>
      </c>
      <c r="O263" s="244" t="e">
        <f t="shared" si="36"/>
        <v>#N/A</v>
      </c>
      <c r="P263" s="244" t="e">
        <f t="shared" si="37"/>
        <v>#DIV/0!</v>
      </c>
      <c r="Q263" s="244" t="e">
        <f t="shared" si="38"/>
        <v>#DIV/0!</v>
      </c>
      <c r="R263" s="244" t="e">
        <f t="shared" si="39"/>
        <v>#DIV/0!</v>
      </c>
    </row>
    <row r="264" spans="1:18" ht="15" customHeight="1" x14ac:dyDescent="0.2">
      <c r="A264" s="250">
        <f t="shared" si="40"/>
        <v>193</v>
      </c>
      <c r="B264" s="240">
        <f t="shared" si="42"/>
        <v>5904</v>
      </c>
      <c r="C264" s="241" t="e">
        <f t="shared" si="41"/>
        <v>#DIV/0!</v>
      </c>
      <c r="D264" s="241" t="e">
        <f t="shared" ref="D264:D327" si="45">IF(A264&lt;$J$6,0,$J$11)</f>
        <v>#DIV/0!</v>
      </c>
      <c r="E264" s="241" t="e">
        <f t="shared" ref="E264:E327" si="46">C263*$D$12*J264</f>
        <v>#DIV/0!</v>
      </c>
      <c r="F264" s="241" t="e">
        <f t="shared" si="43"/>
        <v>#DIV/0!</v>
      </c>
      <c r="G264" s="241" t="e">
        <f t="shared" ref="G264:G327" si="47">(C263*($D$13*$D$14)*($D$15*J264))/N264</f>
        <v>#DIV/0!</v>
      </c>
      <c r="H264" s="241" t="e">
        <f t="shared" ref="H264:H327" si="48">(C263*(1.5%-$D$12)*J264)/N264</f>
        <v>#DIV/0!</v>
      </c>
      <c r="J264" s="238" t="e">
        <f>List1!F195</f>
        <v>#N/A</v>
      </c>
      <c r="K264" s="244">
        <v>7</v>
      </c>
      <c r="L264" s="244" t="e">
        <f t="shared" ref="L264:L327" si="49">(C263*($J$16-$D$12)*J264)/N264</f>
        <v>#DIV/0!</v>
      </c>
      <c r="N264" s="238" t="e">
        <f t="shared" si="44"/>
        <v>#N/A</v>
      </c>
      <c r="O264" s="244" t="e">
        <f t="shared" ref="O264:O327" si="50">O263+G264</f>
        <v>#N/A</v>
      </c>
      <c r="P264" s="244" t="e">
        <f t="shared" ref="P264:P327" si="51">P263+H264</f>
        <v>#DIV/0!</v>
      </c>
      <c r="Q264" s="244" t="e">
        <f t="shared" ref="Q264:Q327" si="52">Q263+F264</f>
        <v>#DIV/0!</v>
      </c>
      <c r="R264" s="244" t="e">
        <f t="shared" ref="R264:R327" si="53">R263+D264+E264</f>
        <v>#DIV/0!</v>
      </c>
    </row>
    <row r="265" spans="1:18" ht="15" customHeight="1" x14ac:dyDescent="0.2">
      <c r="A265" s="250">
        <f t="shared" ref="A265:A328" si="54">A264+1</f>
        <v>194</v>
      </c>
      <c r="B265" s="240">
        <f t="shared" si="42"/>
        <v>5935</v>
      </c>
      <c r="C265" s="241" t="e">
        <f t="shared" ref="C265:C328" si="55">C264-D264</f>
        <v>#DIV/0!</v>
      </c>
      <c r="D265" s="241" t="e">
        <f t="shared" si="45"/>
        <v>#DIV/0!</v>
      </c>
      <c r="E265" s="241" t="e">
        <f t="shared" si="46"/>
        <v>#DIV/0!</v>
      </c>
      <c r="F265" s="241" t="e">
        <f t="shared" si="43"/>
        <v>#DIV/0!</v>
      </c>
      <c r="G265" s="241" t="e">
        <f t="shared" si="47"/>
        <v>#DIV/0!</v>
      </c>
      <c r="H265" s="241" t="e">
        <f t="shared" si="48"/>
        <v>#DIV/0!</v>
      </c>
      <c r="J265" s="238" t="e">
        <f>List1!F196</f>
        <v>#N/A</v>
      </c>
      <c r="K265" s="244">
        <v>7</v>
      </c>
      <c r="L265" s="244" t="e">
        <f t="shared" si="49"/>
        <v>#DIV/0!</v>
      </c>
      <c r="N265" s="238" t="e">
        <f t="shared" si="44"/>
        <v>#N/A</v>
      </c>
      <c r="O265" s="244" t="e">
        <f t="shared" si="50"/>
        <v>#N/A</v>
      </c>
      <c r="P265" s="244" t="e">
        <f t="shared" si="51"/>
        <v>#DIV/0!</v>
      </c>
      <c r="Q265" s="244" t="e">
        <f t="shared" si="52"/>
        <v>#DIV/0!</v>
      </c>
      <c r="R265" s="244" t="e">
        <f t="shared" si="53"/>
        <v>#DIV/0!</v>
      </c>
    </row>
    <row r="266" spans="1:18" ht="15" customHeight="1" x14ac:dyDescent="0.2">
      <c r="A266" s="250">
        <f t="shared" si="54"/>
        <v>195</v>
      </c>
      <c r="B266" s="240">
        <f t="shared" si="42"/>
        <v>5965</v>
      </c>
      <c r="C266" s="241" t="e">
        <f t="shared" si="55"/>
        <v>#DIV/0!</v>
      </c>
      <c r="D266" s="241" t="e">
        <f t="shared" si="45"/>
        <v>#DIV/0!</v>
      </c>
      <c r="E266" s="241" t="e">
        <f t="shared" si="46"/>
        <v>#DIV/0!</v>
      </c>
      <c r="F266" s="241" t="e">
        <f t="shared" si="43"/>
        <v>#DIV/0!</v>
      </c>
      <c r="G266" s="241" t="e">
        <f t="shared" si="47"/>
        <v>#DIV/0!</v>
      </c>
      <c r="H266" s="241" t="e">
        <f t="shared" si="48"/>
        <v>#DIV/0!</v>
      </c>
      <c r="J266" s="238" t="e">
        <f>List1!F197</f>
        <v>#N/A</v>
      </c>
      <c r="K266" s="244">
        <v>7</v>
      </c>
      <c r="L266" s="244" t="e">
        <f t="shared" si="49"/>
        <v>#DIV/0!</v>
      </c>
      <c r="N266" s="238" t="e">
        <f t="shared" si="44"/>
        <v>#N/A</v>
      </c>
      <c r="O266" s="244" t="e">
        <f t="shared" si="50"/>
        <v>#N/A</v>
      </c>
      <c r="P266" s="244" t="e">
        <f t="shared" si="51"/>
        <v>#DIV/0!</v>
      </c>
      <c r="Q266" s="244" t="e">
        <f t="shared" si="52"/>
        <v>#DIV/0!</v>
      </c>
      <c r="R266" s="244" t="e">
        <f t="shared" si="53"/>
        <v>#DIV/0!</v>
      </c>
    </row>
    <row r="267" spans="1:18" ht="15" customHeight="1" x14ac:dyDescent="0.2">
      <c r="A267" s="250">
        <f t="shared" si="54"/>
        <v>196</v>
      </c>
      <c r="B267" s="240">
        <f t="shared" si="42"/>
        <v>5996</v>
      </c>
      <c r="C267" s="241" t="e">
        <f t="shared" si="55"/>
        <v>#DIV/0!</v>
      </c>
      <c r="D267" s="241" t="e">
        <f t="shared" si="45"/>
        <v>#DIV/0!</v>
      </c>
      <c r="E267" s="241" t="e">
        <f t="shared" si="46"/>
        <v>#DIV/0!</v>
      </c>
      <c r="F267" s="241" t="e">
        <f t="shared" si="43"/>
        <v>#DIV/0!</v>
      </c>
      <c r="G267" s="241" t="e">
        <f t="shared" si="47"/>
        <v>#DIV/0!</v>
      </c>
      <c r="H267" s="241" t="e">
        <f t="shared" si="48"/>
        <v>#DIV/0!</v>
      </c>
      <c r="J267" s="238" t="e">
        <f>List1!F198</f>
        <v>#N/A</v>
      </c>
      <c r="K267" s="244">
        <v>7</v>
      </c>
      <c r="L267" s="244" t="e">
        <f t="shared" si="49"/>
        <v>#DIV/0!</v>
      </c>
      <c r="N267" s="238" t="e">
        <f t="shared" si="44"/>
        <v>#N/A</v>
      </c>
      <c r="O267" s="244" t="e">
        <f t="shared" si="50"/>
        <v>#N/A</v>
      </c>
      <c r="P267" s="244" t="e">
        <f t="shared" si="51"/>
        <v>#DIV/0!</v>
      </c>
      <c r="Q267" s="244" t="e">
        <f t="shared" si="52"/>
        <v>#DIV/0!</v>
      </c>
      <c r="R267" s="244" t="e">
        <f t="shared" si="53"/>
        <v>#DIV/0!</v>
      </c>
    </row>
    <row r="268" spans="1:18" ht="15" customHeight="1" x14ac:dyDescent="0.2">
      <c r="A268" s="250">
        <f t="shared" si="54"/>
        <v>197</v>
      </c>
      <c r="B268" s="240">
        <f t="shared" si="42"/>
        <v>6026</v>
      </c>
      <c r="C268" s="241" t="e">
        <f t="shared" si="55"/>
        <v>#DIV/0!</v>
      </c>
      <c r="D268" s="241" t="e">
        <f t="shared" si="45"/>
        <v>#DIV/0!</v>
      </c>
      <c r="E268" s="241" t="e">
        <f t="shared" si="46"/>
        <v>#DIV/0!</v>
      </c>
      <c r="F268" s="241" t="e">
        <f t="shared" si="43"/>
        <v>#DIV/0!</v>
      </c>
      <c r="G268" s="241" t="e">
        <f t="shared" si="47"/>
        <v>#DIV/0!</v>
      </c>
      <c r="H268" s="241" t="e">
        <f t="shared" si="48"/>
        <v>#DIV/0!</v>
      </c>
      <c r="J268" s="238" t="e">
        <f>List1!F199</f>
        <v>#N/A</v>
      </c>
      <c r="K268" s="244">
        <v>7</v>
      </c>
      <c r="L268" s="244" t="e">
        <f t="shared" si="49"/>
        <v>#DIV/0!</v>
      </c>
      <c r="N268" s="238" t="e">
        <f t="shared" si="44"/>
        <v>#N/A</v>
      </c>
      <c r="O268" s="244" t="e">
        <f t="shared" si="50"/>
        <v>#N/A</v>
      </c>
      <c r="P268" s="244" t="e">
        <f t="shared" si="51"/>
        <v>#DIV/0!</v>
      </c>
      <c r="Q268" s="244" t="e">
        <f t="shared" si="52"/>
        <v>#DIV/0!</v>
      </c>
      <c r="R268" s="244" t="e">
        <f t="shared" si="53"/>
        <v>#DIV/0!</v>
      </c>
    </row>
    <row r="269" spans="1:18" ht="15" customHeight="1" x14ac:dyDescent="0.2">
      <c r="A269" s="250">
        <f t="shared" si="54"/>
        <v>198</v>
      </c>
      <c r="B269" s="240">
        <f t="shared" si="42"/>
        <v>6057</v>
      </c>
      <c r="C269" s="241" t="e">
        <f t="shared" si="55"/>
        <v>#DIV/0!</v>
      </c>
      <c r="D269" s="241" t="e">
        <f t="shared" si="45"/>
        <v>#DIV/0!</v>
      </c>
      <c r="E269" s="241" t="e">
        <f t="shared" si="46"/>
        <v>#DIV/0!</v>
      </c>
      <c r="F269" s="241" t="e">
        <f t="shared" si="43"/>
        <v>#DIV/0!</v>
      </c>
      <c r="G269" s="241" t="e">
        <f t="shared" si="47"/>
        <v>#DIV/0!</v>
      </c>
      <c r="H269" s="241" t="e">
        <f t="shared" si="48"/>
        <v>#DIV/0!</v>
      </c>
      <c r="J269" s="238" t="e">
        <f>List1!F200</f>
        <v>#N/A</v>
      </c>
      <c r="K269" s="244">
        <v>7</v>
      </c>
      <c r="L269" s="244" t="e">
        <f t="shared" si="49"/>
        <v>#DIV/0!</v>
      </c>
      <c r="N269" s="238" t="e">
        <f t="shared" si="44"/>
        <v>#N/A</v>
      </c>
      <c r="O269" s="244" t="e">
        <f t="shared" si="50"/>
        <v>#N/A</v>
      </c>
      <c r="P269" s="244" t="e">
        <f t="shared" si="51"/>
        <v>#DIV/0!</v>
      </c>
      <c r="Q269" s="244" t="e">
        <f t="shared" si="52"/>
        <v>#DIV/0!</v>
      </c>
      <c r="R269" s="244" t="e">
        <f t="shared" si="53"/>
        <v>#DIV/0!</v>
      </c>
    </row>
    <row r="270" spans="1:18" ht="15" customHeight="1" x14ac:dyDescent="0.2">
      <c r="A270" s="250">
        <f t="shared" si="54"/>
        <v>199</v>
      </c>
      <c r="B270" s="240">
        <f t="shared" si="42"/>
        <v>6088</v>
      </c>
      <c r="C270" s="241" t="e">
        <f t="shared" si="55"/>
        <v>#DIV/0!</v>
      </c>
      <c r="D270" s="241" t="e">
        <f t="shared" si="45"/>
        <v>#DIV/0!</v>
      </c>
      <c r="E270" s="241" t="e">
        <f t="shared" si="46"/>
        <v>#DIV/0!</v>
      </c>
      <c r="F270" s="241" t="e">
        <f t="shared" si="43"/>
        <v>#DIV/0!</v>
      </c>
      <c r="G270" s="241" t="e">
        <f t="shared" si="47"/>
        <v>#DIV/0!</v>
      </c>
      <c r="H270" s="241" t="e">
        <f t="shared" si="48"/>
        <v>#DIV/0!</v>
      </c>
      <c r="J270" s="238" t="e">
        <f>List1!F201</f>
        <v>#N/A</v>
      </c>
      <c r="K270" s="244">
        <v>7</v>
      </c>
      <c r="L270" s="244" t="e">
        <f t="shared" si="49"/>
        <v>#DIV/0!</v>
      </c>
      <c r="N270" s="238" t="e">
        <f t="shared" si="44"/>
        <v>#N/A</v>
      </c>
      <c r="O270" s="244" t="e">
        <f t="shared" si="50"/>
        <v>#N/A</v>
      </c>
      <c r="P270" s="244" t="e">
        <f t="shared" si="51"/>
        <v>#DIV/0!</v>
      </c>
      <c r="Q270" s="244" t="e">
        <f t="shared" si="52"/>
        <v>#DIV/0!</v>
      </c>
      <c r="R270" s="244" t="e">
        <f t="shared" si="53"/>
        <v>#DIV/0!</v>
      </c>
    </row>
    <row r="271" spans="1:18" ht="15" customHeight="1" x14ac:dyDescent="0.2">
      <c r="A271" s="250">
        <f t="shared" si="54"/>
        <v>200</v>
      </c>
      <c r="B271" s="240">
        <f t="shared" si="42"/>
        <v>6118</v>
      </c>
      <c r="C271" s="241" t="e">
        <f t="shared" si="55"/>
        <v>#DIV/0!</v>
      </c>
      <c r="D271" s="241" t="e">
        <f t="shared" si="45"/>
        <v>#DIV/0!</v>
      </c>
      <c r="E271" s="241" t="e">
        <f t="shared" si="46"/>
        <v>#DIV/0!</v>
      </c>
      <c r="F271" s="241" t="e">
        <f t="shared" si="43"/>
        <v>#DIV/0!</v>
      </c>
      <c r="G271" s="241" t="e">
        <f t="shared" si="47"/>
        <v>#DIV/0!</v>
      </c>
      <c r="H271" s="241" t="e">
        <f t="shared" si="48"/>
        <v>#DIV/0!</v>
      </c>
      <c r="J271" s="238" t="e">
        <f>List1!F202</f>
        <v>#N/A</v>
      </c>
      <c r="K271" s="244">
        <v>7</v>
      </c>
      <c r="L271" s="244" t="e">
        <f t="shared" si="49"/>
        <v>#DIV/0!</v>
      </c>
      <c r="N271" s="238" t="e">
        <f t="shared" si="44"/>
        <v>#N/A</v>
      </c>
      <c r="O271" s="244" t="e">
        <f t="shared" si="50"/>
        <v>#N/A</v>
      </c>
      <c r="P271" s="244" t="e">
        <f t="shared" si="51"/>
        <v>#DIV/0!</v>
      </c>
      <c r="Q271" s="244" t="e">
        <f t="shared" si="52"/>
        <v>#DIV/0!</v>
      </c>
      <c r="R271" s="244" t="e">
        <f t="shared" si="53"/>
        <v>#DIV/0!</v>
      </c>
    </row>
    <row r="272" spans="1:18" ht="15" customHeight="1" x14ac:dyDescent="0.2">
      <c r="A272" s="250">
        <f t="shared" si="54"/>
        <v>201</v>
      </c>
      <c r="B272" s="240">
        <f t="shared" si="42"/>
        <v>6149</v>
      </c>
      <c r="C272" s="241" t="e">
        <f t="shared" si="55"/>
        <v>#DIV/0!</v>
      </c>
      <c r="D272" s="241" t="e">
        <f t="shared" si="45"/>
        <v>#DIV/0!</v>
      </c>
      <c r="E272" s="241" t="e">
        <f t="shared" si="46"/>
        <v>#DIV/0!</v>
      </c>
      <c r="F272" s="241" t="e">
        <f t="shared" si="43"/>
        <v>#DIV/0!</v>
      </c>
      <c r="G272" s="241" t="e">
        <f t="shared" si="47"/>
        <v>#DIV/0!</v>
      </c>
      <c r="H272" s="241" t="e">
        <f t="shared" si="48"/>
        <v>#DIV/0!</v>
      </c>
      <c r="J272" s="238" t="e">
        <f>List1!F203</f>
        <v>#N/A</v>
      </c>
      <c r="K272" s="244">
        <v>7</v>
      </c>
      <c r="L272" s="244" t="e">
        <f t="shared" si="49"/>
        <v>#DIV/0!</v>
      </c>
      <c r="N272" s="238" t="e">
        <f t="shared" si="44"/>
        <v>#N/A</v>
      </c>
      <c r="O272" s="244" t="e">
        <f t="shared" si="50"/>
        <v>#N/A</v>
      </c>
      <c r="P272" s="244" t="e">
        <f t="shared" si="51"/>
        <v>#DIV/0!</v>
      </c>
      <c r="Q272" s="244" t="e">
        <f t="shared" si="52"/>
        <v>#DIV/0!</v>
      </c>
      <c r="R272" s="244" t="e">
        <f t="shared" si="53"/>
        <v>#DIV/0!</v>
      </c>
    </row>
    <row r="273" spans="1:18" ht="15" customHeight="1" x14ac:dyDescent="0.2">
      <c r="A273" s="250">
        <f t="shared" si="54"/>
        <v>202</v>
      </c>
      <c r="B273" s="240">
        <f t="shared" si="42"/>
        <v>6179</v>
      </c>
      <c r="C273" s="241" t="e">
        <f t="shared" si="55"/>
        <v>#DIV/0!</v>
      </c>
      <c r="D273" s="241" t="e">
        <f t="shared" si="45"/>
        <v>#DIV/0!</v>
      </c>
      <c r="E273" s="241" t="e">
        <f t="shared" si="46"/>
        <v>#DIV/0!</v>
      </c>
      <c r="F273" s="241" t="e">
        <f t="shared" si="43"/>
        <v>#DIV/0!</v>
      </c>
      <c r="G273" s="241" t="e">
        <f t="shared" si="47"/>
        <v>#DIV/0!</v>
      </c>
      <c r="H273" s="241" t="e">
        <f t="shared" si="48"/>
        <v>#DIV/0!</v>
      </c>
      <c r="J273" s="238" t="e">
        <f>List1!F204</f>
        <v>#N/A</v>
      </c>
      <c r="K273" s="244">
        <v>7</v>
      </c>
      <c r="L273" s="244" t="e">
        <f t="shared" si="49"/>
        <v>#DIV/0!</v>
      </c>
      <c r="N273" s="238" t="e">
        <f t="shared" si="44"/>
        <v>#N/A</v>
      </c>
      <c r="O273" s="244" t="e">
        <f t="shared" si="50"/>
        <v>#N/A</v>
      </c>
      <c r="P273" s="244" t="e">
        <f t="shared" si="51"/>
        <v>#DIV/0!</v>
      </c>
      <c r="Q273" s="244" t="e">
        <f t="shared" si="52"/>
        <v>#DIV/0!</v>
      </c>
      <c r="R273" s="244" t="e">
        <f t="shared" si="53"/>
        <v>#DIV/0!</v>
      </c>
    </row>
    <row r="274" spans="1:18" ht="15" customHeight="1" x14ac:dyDescent="0.2">
      <c r="A274" s="250">
        <f t="shared" si="54"/>
        <v>203</v>
      </c>
      <c r="B274" s="240">
        <f t="shared" si="42"/>
        <v>6210</v>
      </c>
      <c r="C274" s="241" t="e">
        <f t="shared" si="55"/>
        <v>#DIV/0!</v>
      </c>
      <c r="D274" s="241" t="e">
        <f t="shared" si="45"/>
        <v>#DIV/0!</v>
      </c>
      <c r="E274" s="241" t="e">
        <f t="shared" si="46"/>
        <v>#DIV/0!</v>
      </c>
      <c r="F274" s="241" t="e">
        <f t="shared" si="43"/>
        <v>#DIV/0!</v>
      </c>
      <c r="G274" s="241" t="e">
        <f t="shared" si="47"/>
        <v>#DIV/0!</v>
      </c>
      <c r="H274" s="241" t="e">
        <f t="shared" si="48"/>
        <v>#DIV/0!</v>
      </c>
      <c r="J274" s="238" t="e">
        <f>List1!F205</f>
        <v>#N/A</v>
      </c>
      <c r="K274" s="244">
        <v>7</v>
      </c>
      <c r="L274" s="244" t="e">
        <f t="shared" si="49"/>
        <v>#DIV/0!</v>
      </c>
      <c r="N274" s="238" t="e">
        <f t="shared" si="44"/>
        <v>#N/A</v>
      </c>
      <c r="O274" s="244" t="e">
        <f t="shared" si="50"/>
        <v>#N/A</v>
      </c>
      <c r="P274" s="244" t="e">
        <f t="shared" si="51"/>
        <v>#DIV/0!</v>
      </c>
      <c r="Q274" s="244" t="e">
        <f t="shared" si="52"/>
        <v>#DIV/0!</v>
      </c>
      <c r="R274" s="244" t="e">
        <f t="shared" si="53"/>
        <v>#DIV/0!</v>
      </c>
    </row>
    <row r="275" spans="1:18" ht="15" customHeight="1" x14ac:dyDescent="0.2">
      <c r="A275" s="250">
        <f t="shared" si="54"/>
        <v>204</v>
      </c>
      <c r="B275" s="240">
        <f t="shared" si="42"/>
        <v>6241</v>
      </c>
      <c r="C275" s="241" t="e">
        <f t="shared" si="55"/>
        <v>#DIV/0!</v>
      </c>
      <c r="D275" s="241" t="e">
        <f t="shared" si="45"/>
        <v>#DIV/0!</v>
      </c>
      <c r="E275" s="241" t="e">
        <f t="shared" si="46"/>
        <v>#DIV/0!</v>
      </c>
      <c r="F275" s="241" t="e">
        <f t="shared" si="43"/>
        <v>#DIV/0!</v>
      </c>
      <c r="G275" s="241" t="e">
        <f t="shared" si="47"/>
        <v>#DIV/0!</v>
      </c>
      <c r="H275" s="241" t="e">
        <f t="shared" si="48"/>
        <v>#DIV/0!</v>
      </c>
      <c r="J275" s="238" t="e">
        <f>List1!F206</f>
        <v>#N/A</v>
      </c>
      <c r="K275" s="244">
        <v>7</v>
      </c>
      <c r="L275" s="244" t="e">
        <f t="shared" si="49"/>
        <v>#DIV/0!</v>
      </c>
      <c r="N275" s="238" t="e">
        <f t="shared" si="44"/>
        <v>#N/A</v>
      </c>
      <c r="O275" s="244" t="e">
        <f t="shared" si="50"/>
        <v>#N/A</v>
      </c>
      <c r="P275" s="244" t="e">
        <f t="shared" si="51"/>
        <v>#DIV/0!</v>
      </c>
      <c r="Q275" s="244" t="e">
        <f t="shared" si="52"/>
        <v>#DIV/0!</v>
      </c>
      <c r="R275" s="244" t="e">
        <f t="shared" si="53"/>
        <v>#DIV/0!</v>
      </c>
    </row>
    <row r="276" spans="1:18" ht="15" customHeight="1" x14ac:dyDescent="0.2">
      <c r="A276" s="250">
        <f t="shared" si="54"/>
        <v>205</v>
      </c>
      <c r="B276" s="240">
        <f t="shared" si="42"/>
        <v>6269</v>
      </c>
      <c r="C276" s="241" t="e">
        <f t="shared" si="55"/>
        <v>#DIV/0!</v>
      </c>
      <c r="D276" s="241" t="e">
        <f t="shared" si="45"/>
        <v>#DIV/0!</v>
      </c>
      <c r="E276" s="241" t="e">
        <f t="shared" si="46"/>
        <v>#DIV/0!</v>
      </c>
      <c r="F276" s="241" t="e">
        <f t="shared" si="43"/>
        <v>#DIV/0!</v>
      </c>
      <c r="G276" s="241" t="e">
        <f t="shared" si="47"/>
        <v>#DIV/0!</v>
      </c>
      <c r="H276" s="241" t="e">
        <f t="shared" si="48"/>
        <v>#DIV/0!</v>
      </c>
      <c r="J276" s="238" t="e">
        <f>List1!F207</f>
        <v>#N/A</v>
      </c>
      <c r="K276" s="244">
        <v>7</v>
      </c>
      <c r="L276" s="244" t="e">
        <f t="shared" si="49"/>
        <v>#DIV/0!</v>
      </c>
      <c r="N276" s="238" t="e">
        <f t="shared" si="44"/>
        <v>#N/A</v>
      </c>
      <c r="O276" s="244" t="e">
        <f t="shared" si="50"/>
        <v>#N/A</v>
      </c>
      <c r="P276" s="244" t="e">
        <f t="shared" si="51"/>
        <v>#DIV/0!</v>
      </c>
      <c r="Q276" s="244" t="e">
        <f t="shared" si="52"/>
        <v>#DIV/0!</v>
      </c>
      <c r="R276" s="244" t="e">
        <f t="shared" si="53"/>
        <v>#DIV/0!</v>
      </c>
    </row>
    <row r="277" spans="1:18" ht="15" customHeight="1" x14ac:dyDescent="0.2">
      <c r="A277" s="250">
        <f t="shared" si="54"/>
        <v>206</v>
      </c>
      <c r="B277" s="240">
        <f t="shared" si="42"/>
        <v>6300</v>
      </c>
      <c r="C277" s="241" t="e">
        <f t="shared" si="55"/>
        <v>#DIV/0!</v>
      </c>
      <c r="D277" s="241" t="e">
        <f t="shared" si="45"/>
        <v>#DIV/0!</v>
      </c>
      <c r="E277" s="241" t="e">
        <f t="shared" si="46"/>
        <v>#DIV/0!</v>
      </c>
      <c r="F277" s="241" t="e">
        <f t="shared" si="43"/>
        <v>#DIV/0!</v>
      </c>
      <c r="G277" s="241" t="e">
        <f t="shared" si="47"/>
        <v>#DIV/0!</v>
      </c>
      <c r="H277" s="241" t="e">
        <f t="shared" si="48"/>
        <v>#DIV/0!</v>
      </c>
      <c r="J277" s="238" t="e">
        <f>List1!F208</f>
        <v>#N/A</v>
      </c>
      <c r="K277" s="244">
        <v>7</v>
      </c>
      <c r="L277" s="244" t="e">
        <f t="shared" si="49"/>
        <v>#DIV/0!</v>
      </c>
      <c r="N277" s="238" t="e">
        <f t="shared" si="44"/>
        <v>#N/A</v>
      </c>
      <c r="O277" s="244" t="e">
        <f t="shared" si="50"/>
        <v>#N/A</v>
      </c>
      <c r="P277" s="244" t="e">
        <f t="shared" si="51"/>
        <v>#DIV/0!</v>
      </c>
      <c r="Q277" s="244" t="e">
        <f t="shared" si="52"/>
        <v>#DIV/0!</v>
      </c>
      <c r="R277" s="244" t="e">
        <f t="shared" si="53"/>
        <v>#DIV/0!</v>
      </c>
    </row>
    <row r="278" spans="1:18" ht="15" customHeight="1" x14ac:dyDescent="0.2">
      <c r="A278" s="250">
        <f t="shared" si="54"/>
        <v>207</v>
      </c>
      <c r="B278" s="240">
        <f t="shared" si="42"/>
        <v>6330</v>
      </c>
      <c r="C278" s="241" t="e">
        <f t="shared" si="55"/>
        <v>#DIV/0!</v>
      </c>
      <c r="D278" s="241" t="e">
        <f t="shared" si="45"/>
        <v>#DIV/0!</v>
      </c>
      <c r="E278" s="241" t="e">
        <f t="shared" si="46"/>
        <v>#DIV/0!</v>
      </c>
      <c r="F278" s="241" t="e">
        <f t="shared" si="43"/>
        <v>#DIV/0!</v>
      </c>
      <c r="G278" s="241" t="e">
        <f t="shared" si="47"/>
        <v>#DIV/0!</v>
      </c>
      <c r="H278" s="241" t="e">
        <f t="shared" si="48"/>
        <v>#DIV/0!</v>
      </c>
      <c r="J278" s="238" t="e">
        <f>List1!F209</f>
        <v>#N/A</v>
      </c>
      <c r="K278" s="244">
        <v>7</v>
      </c>
      <c r="L278" s="244" t="e">
        <f t="shared" si="49"/>
        <v>#DIV/0!</v>
      </c>
      <c r="N278" s="238" t="e">
        <f t="shared" si="44"/>
        <v>#N/A</v>
      </c>
      <c r="O278" s="244" t="e">
        <f t="shared" si="50"/>
        <v>#N/A</v>
      </c>
      <c r="P278" s="244" t="e">
        <f t="shared" si="51"/>
        <v>#DIV/0!</v>
      </c>
      <c r="Q278" s="244" t="e">
        <f t="shared" si="52"/>
        <v>#DIV/0!</v>
      </c>
      <c r="R278" s="244" t="e">
        <f t="shared" si="53"/>
        <v>#DIV/0!</v>
      </c>
    </row>
    <row r="279" spans="1:18" ht="15" customHeight="1" x14ac:dyDescent="0.2">
      <c r="A279" s="250">
        <f t="shared" si="54"/>
        <v>208</v>
      </c>
      <c r="B279" s="240">
        <f t="shared" si="42"/>
        <v>6361</v>
      </c>
      <c r="C279" s="241" t="e">
        <f t="shared" si="55"/>
        <v>#DIV/0!</v>
      </c>
      <c r="D279" s="241" t="e">
        <f t="shared" si="45"/>
        <v>#DIV/0!</v>
      </c>
      <c r="E279" s="241" t="e">
        <f t="shared" si="46"/>
        <v>#DIV/0!</v>
      </c>
      <c r="F279" s="241" t="e">
        <f t="shared" si="43"/>
        <v>#DIV/0!</v>
      </c>
      <c r="G279" s="241" t="e">
        <f t="shared" si="47"/>
        <v>#DIV/0!</v>
      </c>
      <c r="H279" s="241" t="e">
        <f t="shared" si="48"/>
        <v>#DIV/0!</v>
      </c>
      <c r="J279" s="238" t="e">
        <f>List1!F210</f>
        <v>#N/A</v>
      </c>
      <c r="K279" s="244">
        <v>7</v>
      </c>
      <c r="L279" s="244" t="e">
        <f t="shared" si="49"/>
        <v>#DIV/0!</v>
      </c>
      <c r="N279" s="238" t="e">
        <f t="shared" si="44"/>
        <v>#N/A</v>
      </c>
      <c r="O279" s="244" t="e">
        <f t="shared" si="50"/>
        <v>#N/A</v>
      </c>
      <c r="P279" s="244" t="e">
        <f t="shared" si="51"/>
        <v>#DIV/0!</v>
      </c>
      <c r="Q279" s="244" t="e">
        <f t="shared" si="52"/>
        <v>#DIV/0!</v>
      </c>
      <c r="R279" s="244" t="e">
        <f t="shared" si="53"/>
        <v>#DIV/0!</v>
      </c>
    </row>
    <row r="280" spans="1:18" ht="15" customHeight="1" x14ac:dyDescent="0.2">
      <c r="A280" s="250">
        <f t="shared" si="54"/>
        <v>209</v>
      </c>
      <c r="B280" s="240">
        <f t="shared" si="42"/>
        <v>6391</v>
      </c>
      <c r="C280" s="241" t="e">
        <f t="shared" si="55"/>
        <v>#DIV/0!</v>
      </c>
      <c r="D280" s="241" t="e">
        <f t="shared" si="45"/>
        <v>#DIV/0!</v>
      </c>
      <c r="E280" s="241" t="e">
        <f t="shared" si="46"/>
        <v>#DIV/0!</v>
      </c>
      <c r="F280" s="241" t="e">
        <f t="shared" si="43"/>
        <v>#DIV/0!</v>
      </c>
      <c r="G280" s="241" t="e">
        <f t="shared" si="47"/>
        <v>#DIV/0!</v>
      </c>
      <c r="H280" s="241" t="e">
        <f t="shared" si="48"/>
        <v>#DIV/0!</v>
      </c>
      <c r="J280" s="238" t="e">
        <f>List1!F211</f>
        <v>#N/A</v>
      </c>
      <c r="K280" s="244">
        <v>7</v>
      </c>
      <c r="L280" s="244" t="e">
        <f t="shared" si="49"/>
        <v>#DIV/0!</v>
      </c>
      <c r="N280" s="238" t="e">
        <f t="shared" si="44"/>
        <v>#N/A</v>
      </c>
      <c r="O280" s="244" t="e">
        <f t="shared" si="50"/>
        <v>#N/A</v>
      </c>
      <c r="P280" s="244" t="e">
        <f t="shared" si="51"/>
        <v>#DIV/0!</v>
      </c>
      <c r="Q280" s="244" t="e">
        <f t="shared" si="52"/>
        <v>#DIV/0!</v>
      </c>
      <c r="R280" s="244" t="e">
        <f t="shared" si="53"/>
        <v>#DIV/0!</v>
      </c>
    </row>
    <row r="281" spans="1:18" ht="15" customHeight="1" x14ac:dyDescent="0.2">
      <c r="A281" s="250">
        <f t="shared" si="54"/>
        <v>210</v>
      </c>
      <c r="B281" s="240">
        <f t="shared" si="42"/>
        <v>6422</v>
      </c>
      <c r="C281" s="241" t="e">
        <f t="shared" si="55"/>
        <v>#DIV/0!</v>
      </c>
      <c r="D281" s="241" t="e">
        <f t="shared" si="45"/>
        <v>#DIV/0!</v>
      </c>
      <c r="E281" s="241" t="e">
        <f t="shared" si="46"/>
        <v>#DIV/0!</v>
      </c>
      <c r="F281" s="241" t="e">
        <f t="shared" si="43"/>
        <v>#DIV/0!</v>
      </c>
      <c r="G281" s="241" t="e">
        <f t="shared" si="47"/>
        <v>#DIV/0!</v>
      </c>
      <c r="H281" s="241" t="e">
        <f t="shared" si="48"/>
        <v>#DIV/0!</v>
      </c>
      <c r="J281" s="238" t="e">
        <f>List1!F212</f>
        <v>#N/A</v>
      </c>
      <c r="K281" s="244">
        <v>7</v>
      </c>
      <c r="L281" s="244" t="e">
        <f t="shared" si="49"/>
        <v>#DIV/0!</v>
      </c>
      <c r="N281" s="238" t="e">
        <f t="shared" si="44"/>
        <v>#N/A</v>
      </c>
      <c r="O281" s="244" t="e">
        <f t="shared" si="50"/>
        <v>#N/A</v>
      </c>
      <c r="P281" s="244" t="e">
        <f t="shared" si="51"/>
        <v>#DIV/0!</v>
      </c>
      <c r="Q281" s="244" t="e">
        <f t="shared" si="52"/>
        <v>#DIV/0!</v>
      </c>
      <c r="R281" s="244" t="e">
        <f t="shared" si="53"/>
        <v>#DIV/0!</v>
      </c>
    </row>
    <row r="282" spans="1:18" ht="15" customHeight="1" x14ac:dyDescent="0.2">
      <c r="A282" s="250">
        <f t="shared" si="54"/>
        <v>211</v>
      </c>
      <c r="B282" s="240">
        <f t="shared" si="42"/>
        <v>6453</v>
      </c>
      <c r="C282" s="241" t="e">
        <f t="shared" si="55"/>
        <v>#DIV/0!</v>
      </c>
      <c r="D282" s="241" t="e">
        <f t="shared" si="45"/>
        <v>#DIV/0!</v>
      </c>
      <c r="E282" s="241" t="e">
        <f t="shared" si="46"/>
        <v>#DIV/0!</v>
      </c>
      <c r="F282" s="241" t="e">
        <f t="shared" si="43"/>
        <v>#DIV/0!</v>
      </c>
      <c r="G282" s="241" t="e">
        <f t="shared" si="47"/>
        <v>#DIV/0!</v>
      </c>
      <c r="H282" s="241" t="e">
        <f t="shared" si="48"/>
        <v>#DIV/0!</v>
      </c>
      <c r="J282" s="238" t="e">
        <f>List1!F213</f>
        <v>#N/A</v>
      </c>
      <c r="K282" s="244">
        <v>7</v>
      </c>
      <c r="L282" s="244" t="e">
        <f t="shared" si="49"/>
        <v>#DIV/0!</v>
      </c>
      <c r="N282" s="238" t="e">
        <f t="shared" si="44"/>
        <v>#N/A</v>
      </c>
      <c r="O282" s="244" t="e">
        <f t="shared" si="50"/>
        <v>#N/A</v>
      </c>
      <c r="P282" s="244" t="e">
        <f t="shared" si="51"/>
        <v>#DIV/0!</v>
      </c>
      <c r="Q282" s="244" t="e">
        <f t="shared" si="52"/>
        <v>#DIV/0!</v>
      </c>
      <c r="R282" s="244" t="e">
        <f t="shared" si="53"/>
        <v>#DIV/0!</v>
      </c>
    </row>
    <row r="283" spans="1:18" ht="15" customHeight="1" x14ac:dyDescent="0.2">
      <c r="A283" s="250">
        <f t="shared" si="54"/>
        <v>212</v>
      </c>
      <c r="B283" s="240">
        <f t="shared" si="42"/>
        <v>6483</v>
      </c>
      <c r="C283" s="241" t="e">
        <f t="shared" si="55"/>
        <v>#DIV/0!</v>
      </c>
      <c r="D283" s="241" t="e">
        <f t="shared" si="45"/>
        <v>#DIV/0!</v>
      </c>
      <c r="E283" s="241" t="e">
        <f t="shared" si="46"/>
        <v>#DIV/0!</v>
      </c>
      <c r="F283" s="241" t="e">
        <f t="shared" si="43"/>
        <v>#DIV/0!</v>
      </c>
      <c r="G283" s="241" t="e">
        <f t="shared" si="47"/>
        <v>#DIV/0!</v>
      </c>
      <c r="H283" s="241" t="e">
        <f t="shared" si="48"/>
        <v>#DIV/0!</v>
      </c>
      <c r="J283" s="238" t="e">
        <f>List1!F214</f>
        <v>#N/A</v>
      </c>
      <c r="K283" s="244">
        <v>7</v>
      </c>
      <c r="L283" s="244" t="e">
        <f t="shared" si="49"/>
        <v>#DIV/0!</v>
      </c>
      <c r="N283" s="238" t="e">
        <f t="shared" si="44"/>
        <v>#N/A</v>
      </c>
      <c r="O283" s="244" t="e">
        <f t="shared" si="50"/>
        <v>#N/A</v>
      </c>
      <c r="P283" s="244" t="e">
        <f t="shared" si="51"/>
        <v>#DIV/0!</v>
      </c>
      <c r="Q283" s="244" t="e">
        <f t="shared" si="52"/>
        <v>#DIV/0!</v>
      </c>
      <c r="R283" s="244" t="e">
        <f t="shared" si="53"/>
        <v>#DIV/0!</v>
      </c>
    </row>
    <row r="284" spans="1:18" ht="15" customHeight="1" x14ac:dyDescent="0.2">
      <c r="A284" s="250">
        <f t="shared" si="54"/>
        <v>213</v>
      </c>
      <c r="B284" s="240">
        <f t="shared" si="42"/>
        <v>6514</v>
      </c>
      <c r="C284" s="241" t="e">
        <f t="shared" si="55"/>
        <v>#DIV/0!</v>
      </c>
      <c r="D284" s="241" t="e">
        <f t="shared" si="45"/>
        <v>#DIV/0!</v>
      </c>
      <c r="E284" s="241" t="e">
        <f t="shared" si="46"/>
        <v>#DIV/0!</v>
      </c>
      <c r="F284" s="241" t="e">
        <f t="shared" si="43"/>
        <v>#DIV/0!</v>
      </c>
      <c r="G284" s="241" t="e">
        <f t="shared" si="47"/>
        <v>#DIV/0!</v>
      </c>
      <c r="H284" s="241" t="e">
        <f t="shared" si="48"/>
        <v>#DIV/0!</v>
      </c>
      <c r="J284" s="238" t="e">
        <f>List1!F215</f>
        <v>#N/A</v>
      </c>
      <c r="K284" s="244">
        <v>7</v>
      </c>
      <c r="L284" s="244" t="e">
        <f t="shared" si="49"/>
        <v>#DIV/0!</v>
      </c>
      <c r="N284" s="238" t="e">
        <f t="shared" si="44"/>
        <v>#N/A</v>
      </c>
      <c r="O284" s="244" t="e">
        <f t="shared" si="50"/>
        <v>#N/A</v>
      </c>
      <c r="P284" s="244" t="e">
        <f t="shared" si="51"/>
        <v>#DIV/0!</v>
      </c>
      <c r="Q284" s="244" t="e">
        <f t="shared" si="52"/>
        <v>#DIV/0!</v>
      </c>
      <c r="R284" s="244" t="e">
        <f t="shared" si="53"/>
        <v>#DIV/0!</v>
      </c>
    </row>
    <row r="285" spans="1:18" ht="15" customHeight="1" x14ac:dyDescent="0.2">
      <c r="A285" s="250">
        <f t="shared" si="54"/>
        <v>214</v>
      </c>
      <c r="B285" s="240">
        <f t="shared" si="42"/>
        <v>6544</v>
      </c>
      <c r="C285" s="241" t="e">
        <f t="shared" si="55"/>
        <v>#DIV/0!</v>
      </c>
      <c r="D285" s="241" t="e">
        <f t="shared" si="45"/>
        <v>#DIV/0!</v>
      </c>
      <c r="E285" s="241" t="e">
        <f t="shared" si="46"/>
        <v>#DIV/0!</v>
      </c>
      <c r="F285" s="241" t="e">
        <f t="shared" si="43"/>
        <v>#DIV/0!</v>
      </c>
      <c r="G285" s="241" t="e">
        <f t="shared" si="47"/>
        <v>#DIV/0!</v>
      </c>
      <c r="H285" s="241" t="e">
        <f t="shared" si="48"/>
        <v>#DIV/0!</v>
      </c>
      <c r="J285" s="238" t="e">
        <f>List1!F216</f>
        <v>#N/A</v>
      </c>
      <c r="K285" s="244">
        <v>7</v>
      </c>
      <c r="L285" s="244" t="e">
        <f t="shared" si="49"/>
        <v>#DIV/0!</v>
      </c>
      <c r="N285" s="238" t="e">
        <f t="shared" si="44"/>
        <v>#N/A</v>
      </c>
      <c r="O285" s="244" t="e">
        <f t="shared" si="50"/>
        <v>#N/A</v>
      </c>
      <c r="P285" s="244" t="e">
        <f t="shared" si="51"/>
        <v>#DIV/0!</v>
      </c>
      <c r="Q285" s="244" t="e">
        <f t="shared" si="52"/>
        <v>#DIV/0!</v>
      </c>
      <c r="R285" s="244" t="e">
        <f t="shared" si="53"/>
        <v>#DIV/0!</v>
      </c>
    </row>
    <row r="286" spans="1:18" ht="15" customHeight="1" x14ac:dyDescent="0.2">
      <c r="A286" s="250">
        <f t="shared" si="54"/>
        <v>215</v>
      </c>
      <c r="B286" s="240">
        <f t="shared" si="42"/>
        <v>6575</v>
      </c>
      <c r="C286" s="241" t="e">
        <f t="shared" si="55"/>
        <v>#DIV/0!</v>
      </c>
      <c r="D286" s="241" t="e">
        <f t="shared" si="45"/>
        <v>#DIV/0!</v>
      </c>
      <c r="E286" s="241" t="e">
        <f t="shared" si="46"/>
        <v>#DIV/0!</v>
      </c>
      <c r="F286" s="241" t="e">
        <f t="shared" si="43"/>
        <v>#DIV/0!</v>
      </c>
      <c r="G286" s="241" t="e">
        <f t="shared" si="47"/>
        <v>#DIV/0!</v>
      </c>
      <c r="H286" s="241" t="e">
        <f t="shared" si="48"/>
        <v>#DIV/0!</v>
      </c>
      <c r="J286" s="238" t="e">
        <f>List1!F217</f>
        <v>#N/A</v>
      </c>
      <c r="K286" s="244">
        <v>7</v>
      </c>
      <c r="L286" s="244" t="e">
        <f t="shared" si="49"/>
        <v>#DIV/0!</v>
      </c>
      <c r="N286" s="238" t="e">
        <f t="shared" si="44"/>
        <v>#N/A</v>
      </c>
      <c r="O286" s="244" t="e">
        <f t="shared" si="50"/>
        <v>#N/A</v>
      </c>
      <c r="P286" s="244" t="e">
        <f t="shared" si="51"/>
        <v>#DIV/0!</v>
      </c>
      <c r="Q286" s="244" t="e">
        <f t="shared" si="52"/>
        <v>#DIV/0!</v>
      </c>
      <c r="R286" s="244" t="e">
        <f t="shared" si="53"/>
        <v>#DIV/0!</v>
      </c>
    </row>
    <row r="287" spans="1:18" ht="15" customHeight="1" x14ac:dyDescent="0.2">
      <c r="A287" s="250">
        <f t="shared" si="54"/>
        <v>216</v>
      </c>
      <c r="B287" s="240">
        <f t="shared" si="42"/>
        <v>6606</v>
      </c>
      <c r="C287" s="241" t="e">
        <f t="shared" si="55"/>
        <v>#DIV/0!</v>
      </c>
      <c r="D287" s="241" t="e">
        <f t="shared" si="45"/>
        <v>#DIV/0!</v>
      </c>
      <c r="E287" s="241" t="e">
        <f t="shared" si="46"/>
        <v>#DIV/0!</v>
      </c>
      <c r="F287" s="241" t="e">
        <f t="shared" si="43"/>
        <v>#DIV/0!</v>
      </c>
      <c r="G287" s="241" t="e">
        <f t="shared" si="47"/>
        <v>#DIV/0!</v>
      </c>
      <c r="H287" s="241" t="e">
        <f t="shared" si="48"/>
        <v>#DIV/0!</v>
      </c>
      <c r="J287" s="238" t="e">
        <f>List1!F218</f>
        <v>#N/A</v>
      </c>
      <c r="K287" s="244">
        <v>7</v>
      </c>
      <c r="L287" s="244" t="e">
        <f t="shared" si="49"/>
        <v>#DIV/0!</v>
      </c>
      <c r="N287" s="238" t="e">
        <f t="shared" si="44"/>
        <v>#N/A</v>
      </c>
      <c r="O287" s="244" t="e">
        <f t="shared" si="50"/>
        <v>#N/A</v>
      </c>
      <c r="P287" s="244" t="e">
        <f t="shared" si="51"/>
        <v>#DIV/0!</v>
      </c>
      <c r="Q287" s="244" t="e">
        <f t="shared" si="52"/>
        <v>#DIV/0!</v>
      </c>
      <c r="R287" s="244" t="e">
        <f t="shared" si="53"/>
        <v>#DIV/0!</v>
      </c>
    </row>
    <row r="288" spans="1:18" ht="15" customHeight="1" x14ac:dyDescent="0.2">
      <c r="A288" s="250">
        <f t="shared" si="54"/>
        <v>217</v>
      </c>
      <c r="B288" s="240">
        <f t="shared" si="42"/>
        <v>6634</v>
      </c>
      <c r="C288" s="241" t="e">
        <f t="shared" si="55"/>
        <v>#DIV/0!</v>
      </c>
      <c r="D288" s="241" t="e">
        <f t="shared" si="45"/>
        <v>#DIV/0!</v>
      </c>
      <c r="E288" s="241" t="e">
        <f t="shared" si="46"/>
        <v>#DIV/0!</v>
      </c>
      <c r="F288" s="241" t="e">
        <f t="shared" si="43"/>
        <v>#DIV/0!</v>
      </c>
      <c r="G288" s="241" t="e">
        <f t="shared" si="47"/>
        <v>#DIV/0!</v>
      </c>
      <c r="H288" s="241" t="e">
        <f t="shared" si="48"/>
        <v>#DIV/0!</v>
      </c>
      <c r="J288" s="238" t="e">
        <f>List1!F219</f>
        <v>#N/A</v>
      </c>
      <c r="K288" s="244">
        <v>7</v>
      </c>
      <c r="L288" s="244" t="e">
        <f t="shared" si="49"/>
        <v>#DIV/0!</v>
      </c>
      <c r="N288" s="238" t="e">
        <f t="shared" si="44"/>
        <v>#N/A</v>
      </c>
      <c r="O288" s="244" t="e">
        <f t="shared" si="50"/>
        <v>#N/A</v>
      </c>
      <c r="P288" s="244" t="e">
        <f t="shared" si="51"/>
        <v>#DIV/0!</v>
      </c>
      <c r="Q288" s="244" t="e">
        <f t="shared" si="52"/>
        <v>#DIV/0!</v>
      </c>
      <c r="R288" s="244" t="e">
        <f t="shared" si="53"/>
        <v>#DIV/0!</v>
      </c>
    </row>
    <row r="289" spans="1:18" ht="15" customHeight="1" x14ac:dyDescent="0.2">
      <c r="A289" s="250">
        <f t="shared" si="54"/>
        <v>218</v>
      </c>
      <c r="B289" s="240">
        <f t="shared" si="42"/>
        <v>6665</v>
      </c>
      <c r="C289" s="241" t="e">
        <f t="shared" si="55"/>
        <v>#DIV/0!</v>
      </c>
      <c r="D289" s="241" t="e">
        <f t="shared" si="45"/>
        <v>#DIV/0!</v>
      </c>
      <c r="E289" s="241" t="e">
        <f t="shared" si="46"/>
        <v>#DIV/0!</v>
      </c>
      <c r="F289" s="241" t="e">
        <f t="shared" si="43"/>
        <v>#DIV/0!</v>
      </c>
      <c r="G289" s="241" t="e">
        <f t="shared" si="47"/>
        <v>#DIV/0!</v>
      </c>
      <c r="H289" s="241" t="e">
        <f t="shared" si="48"/>
        <v>#DIV/0!</v>
      </c>
      <c r="J289" s="238" t="e">
        <f>List1!F220</f>
        <v>#N/A</v>
      </c>
      <c r="K289" s="244">
        <v>7</v>
      </c>
      <c r="L289" s="244" t="e">
        <f t="shared" si="49"/>
        <v>#DIV/0!</v>
      </c>
      <c r="N289" s="238" t="e">
        <f t="shared" si="44"/>
        <v>#N/A</v>
      </c>
      <c r="O289" s="244" t="e">
        <f t="shared" si="50"/>
        <v>#N/A</v>
      </c>
      <c r="P289" s="244" t="e">
        <f t="shared" si="51"/>
        <v>#DIV/0!</v>
      </c>
      <c r="Q289" s="244" t="e">
        <f t="shared" si="52"/>
        <v>#DIV/0!</v>
      </c>
      <c r="R289" s="244" t="e">
        <f t="shared" si="53"/>
        <v>#DIV/0!</v>
      </c>
    </row>
    <row r="290" spans="1:18" ht="15" customHeight="1" x14ac:dyDescent="0.2">
      <c r="A290" s="250">
        <f t="shared" si="54"/>
        <v>219</v>
      </c>
      <c r="B290" s="240">
        <f t="shared" si="42"/>
        <v>6695</v>
      </c>
      <c r="C290" s="241" t="e">
        <f t="shared" si="55"/>
        <v>#DIV/0!</v>
      </c>
      <c r="D290" s="241" t="e">
        <f t="shared" si="45"/>
        <v>#DIV/0!</v>
      </c>
      <c r="E290" s="241" t="e">
        <f t="shared" si="46"/>
        <v>#DIV/0!</v>
      </c>
      <c r="F290" s="241" t="e">
        <f t="shared" si="43"/>
        <v>#DIV/0!</v>
      </c>
      <c r="G290" s="241" t="e">
        <f t="shared" si="47"/>
        <v>#DIV/0!</v>
      </c>
      <c r="H290" s="241" t="e">
        <f t="shared" si="48"/>
        <v>#DIV/0!</v>
      </c>
      <c r="J290" s="238" t="e">
        <f>List1!F221</f>
        <v>#N/A</v>
      </c>
      <c r="K290" s="244">
        <v>7</v>
      </c>
      <c r="L290" s="244" t="e">
        <f t="shared" si="49"/>
        <v>#DIV/0!</v>
      </c>
      <c r="N290" s="238" t="e">
        <f t="shared" si="44"/>
        <v>#N/A</v>
      </c>
      <c r="O290" s="244" t="e">
        <f t="shared" si="50"/>
        <v>#N/A</v>
      </c>
      <c r="P290" s="244" t="e">
        <f t="shared" si="51"/>
        <v>#DIV/0!</v>
      </c>
      <c r="Q290" s="244" t="e">
        <f t="shared" si="52"/>
        <v>#DIV/0!</v>
      </c>
      <c r="R290" s="244" t="e">
        <f t="shared" si="53"/>
        <v>#DIV/0!</v>
      </c>
    </row>
    <row r="291" spans="1:18" ht="15" customHeight="1" x14ac:dyDescent="0.2">
      <c r="A291" s="250">
        <f t="shared" si="54"/>
        <v>220</v>
      </c>
      <c r="B291" s="240">
        <f t="shared" si="42"/>
        <v>6726</v>
      </c>
      <c r="C291" s="241" t="e">
        <f t="shared" si="55"/>
        <v>#DIV/0!</v>
      </c>
      <c r="D291" s="241" t="e">
        <f t="shared" si="45"/>
        <v>#DIV/0!</v>
      </c>
      <c r="E291" s="241" t="e">
        <f t="shared" si="46"/>
        <v>#DIV/0!</v>
      </c>
      <c r="F291" s="241" t="e">
        <f t="shared" si="43"/>
        <v>#DIV/0!</v>
      </c>
      <c r="G291" s="241" t="e">
        <f t="shared" si="47"/>
        <v>#DIV/0!</v>
      </c>
      <c r="H291" s="241" t="e">
        <f t="shared" si="48"/>
        <v>#DIV/0!</v>
      </c>
      <c r="J291" s="238" t="e">
        <f>List1!F222</f>
        <v>#N/A</v>
      </c>
      <c r="K291" s="244">
        <v>7</v>
      </c>
      <c r="L291" s="244" t="e">
        <f t="shared" si="49"/>
        <v>#DIV/0!</v>
      </c>
      <c r="N291" s="238" t="e">
        <f t="shared" si="44"/>
        <v>#N/A</v>
      </c>
      <c r="O291" s="244" t="e">
        <f t="shared" si="50"/>
        <v>#N/A</v>
      </c>
      <c r="P291" s="244" t="e">
        <f t="shared" si="51"/>
        <v>#DIV/0!</v>
      </c>
      <c r="Q291" s="244" t="e">
        <f t="shared" si="52"/>
        <v>#DIV/0!</v>
      </c>
      <c r="R291" s="244" t="e">
        <f t="shared" si="53"/>
        <v>#DIV/0!</v>
      </c>
    </row>
    <row r="292" spans="1:18" ht="15" customHeight="1" x14ac:dyDescent="0.2">
      <c r="A292" s="250">
        <f t="shared" si="54"/>
        <v>221</v>
      </c>
      <c r="B292" s="240">
        <f t="shared" si="42"/>
        <v>6756</v>
      </c>
      <c r="C292" s="241" t="e">
        <f t="shared" si="55"/>
        <v>#DIV/0!</v>
      </c>
      <c r="D292" s="241" t="e">
        <f t="shared" si="45"/>
        <v>#DIV/0!</v>
      </c>
      <c r="E292" s="241" t="e">
        <f t="shared" si="46"/>
        <v>#DIV/0!</v>
      </c>
      <c r="F292" s="241" t="e">
        <f t="shared" si="43"/>
        <v>#DIV/0!</v>
      </c>
      <c r="G292" s="241" t="e">
        <f t="shared" si="47"/>
        <v>#DIV/0!</v>
      </c>
      <c r="H292" s="241" t="e">
        <f t="shared" si="48"/>
        <v>#DIV/0!</v>
      </c>
      <c r="J292" s="238" t="e">
        <f>List1!F223</f>
        <v>#N/A</v>
      </c>
      <c r="K292" s="244">
        <v>7</v>
      </c>
      <c r="L292" s="244" t="e">
        <f t="shared" si="49"/>
        <v>#DIV/0!</v>
      </c>
      <c r="N292" s="238" t="e">
        <f t="shared" si="44"/>
        <v>#N/A</v>
      </c>
      <c r="O292" s="244" t="e">
        <f t="shared" si="50"/>
        <v>#N/A</v>
      </c>
      <c r="P292" s="244" t="e">
        <f t="shared" si="51"/>
        <v>#DIV/0!</v>
      </c>
      <c r="Q292" s="244" t="e">
        <f t="shared" si="52"/>
        <v>#DIV/0!</v>
      </c>
      <c r="R292" s="244" t="e">
        <f t="shared" si="53"/>
        <v>#DIV/0!</v>
      </c>
    </row>
    <row r="293" spans="1:18" ht="15" customHeight="1" x14ac:dyDescent="0.2">
      <c r="A293" s="250">
        <f t="shared" si="54"/>
        <v>222</v>
      </c>
      <c r="B293" s="240">
        <f t="shared" si="42"/>
        <v>6787</v>
      </c>
      <c r="C293" s="241" t="e">
        <f t="shared" si="55"/>
        <v>#DIV/0!</v>
      </c>
      <c r="D293" s="241" t="e">
        <f t="shared" si="45"/>
        <v>#DIV/0!</v>
      </c>
      <c r="E293" s="241" t="e">
        <f t="shared" si="46"/>
        <v>#DIV/0!</v>
      </c>
      <c r="F293" s="241" t="e">
        <f t="shared" si="43"/>
        <v>#DIV/0!</v>
      </c>
      <c r="G293" s="241" t="e">
        <f t="shared" si="47"/>
        <v>#DIV/0!</v>
      </c>
      <c r="H293" s="241" t="e">
        <f t="shared" si="48"/>
        <v>#DIV/0!</v>
      </c>
      <c r="J293" s="238" t="e">
        <f>List1!F224</f>
        <v>#N/A</v>
      </c>
      <c r="K293" s="244">
        <v>7</v>
      </c>
      <c r="L293" s="244" t="e">
        <f t="shared" si="49"/>
        <v>#DIV/0!</v>
      </c>
      <c r="N293" s="238" t="e">
        <f t="shared" si="44"/>
        <v>#N/A</v>
      </c>
      <c r="O293" s="244" t="e">
        <f t="shared" si="50"/>
        <v>#N/A</v>
      </c>
      <c r="P293" s="244" t="e">
        <f t="shared" si="51"/>
        <v>#DIV/0!</v>
      </c>
      <c r="Q293" s="244" t="e">
        <f t="shared" si="52"/>
        <v>#DIV/0!</v>
      </c>
      <c r="R293" s="244" t="e">
        <f t="shared" si="53"/>
        <v>#DIV/0!</v>
      </c>
    </row>
    <row r="294" spans="1:18" ht="15" customHeight="1" x14ac:dyDescent="0.2">
      <c r="A294" s="250">
        <f t="shared" si="54"/>
        <v>223</v>
      </c>
      <c r="B294" s="240">
        <f t="shared" si="42"/>
        <v>6818</v>
      </c>
      <c r="C294" s="241" t="e">
        <f t="shared" si="55"/>
        <v>#DIV/0!</v>
      </c>
      <c r="D294" s="241" t="e">
        <f t="shared" si="45"/>
        <v>#DIV/0!</v>
      </c>
      <c r="E294" s="241" t="e">
        <f t="shared" si="46"/>
        <v>#DIV/0!</v>
      </c>
      <c r="F294" s="241" t="e">
        <f t="shared" si="43"/>
        <v>#DIV/0!</v>
      </c>
      <c r="G294" s="241" t="e">
        <f t="shared" si="47"/>
        <v>#DIV/0!</v>
      </c>
      <c r="H294" s="241" t="e">
        <f t="shared" si="48"/>
        <v>#DIV/0!</v>
      </c>
      <c r="J294" s="238" t="e">
        <f>List1!F225</f>
        <v>#N/A</v>
      </c>
      <c r="K294" s="244">
        <v>7</v>
      </c>
      <c r="L294" s="244" t="e">
        <f t="shared" si="49"/>
        <v>#DIV/0!</v>
      </c>
      <c r="N294" s="238" t="e">
        <f t="shared" si="44"/>
        <v>#N/A</v>
      </c>
      <c r="O294" s="244" t="e">
        <f t="shared" si="50"/>
        <v>#N/A</v>
      </c>
      <c r="P294" s="244" t="e">
        <f t="shared" si="51"/>
        <v>#DIV/0!</v>
      </c>
      <c r="Q294" s="244" t="e">
        <f t="shared" si="52"/>
        <v>#DIV/0!</v>
      </c>
      <c r="R294" s="244" t="e">
        <f t="shared" si="53"/>
        <v>#DIV/0!</v>
      </c>
    </row>
    <row r="295" spans="1:18" ht="15" customHeight="1" x14ac:dyDescent="0.2">
      <c r="A295" s="250">
        <f t="shared" si="54"/>
        <v>224</v>
      </c>
      <c r="B295" s="240">
        <f t="shared" si="42"/>
        <v>6848</v>
      </c>
      <c r="C295" s="241" t="e">
        <f t="shared" si="55"/>
        <v>#DIV/0!</v>
      </c>
      <c r="D295" s="241" t="e">
        <f t="shared" si="45"/>
        <v>#DIV/0!</v>
      </c>
      <c r="E295" s="241" t="e">
        <f t="shared" si="46"/>
        <v>#DIV/0!</v>
      </c>
      <c r="F295" s="241" t="e">
        <f t="shared" si="43"/>
        <v>#DIV/0!</v>
      </c>
      <c r="G295" s="241" t="e">
        <f t="shared" si="47"/>
        <v>#DIV/0!</v>
      </c>
      <c r="H295" s="241" t="e">
        <f t="shared" si="48"/>
        <v>#DIV/0!</v>
      </c>
      <c r="J295" s="238" t="e">
        <f>List1!F226</f>
        <v>#N/A</v>
      </c>
      <c r="K295" s="244">
        <v>7</v>
      </c>
      <c r="L295" s="244" t="e">
        <f t="shared" si="49"/>
        <v>#DIV/0!</v>
      </c>
      <c r="N295" s="238" t="e">
        <f t="shared" si="44"/>
        <v>#N/A</v>
      </c>
      <c r="O295" s="244" t="e">
        <f t="shared" si="50"/>
        <v>#N/A</v>
      </c>
      <c r="P295" s="244" t="e">
        <f t="shared" si="51"/>
        <v>#DIV/0!</v>
      </c>
      <c r="Q295" s="244" t="e">
        <f t="shared" si="52"/>
        <v>#DIV/0!</v>
      </c>
      <c r="R295" s="244" t="e">
        <f t="shared" si="53"/>
        <v>#DIV/0!</v>
      </c>
    </row>
    <row r="296" spans="1:18" ht="15" customHeight="1" x14ac:dyDescent="0.2">
      <c r="A296" s="250">
        <f t="shared" si="54"/>
        <v>225</v>
      </c>
      <c r="B296" s="240">
        <f t="shared" si="42"/>
        <v>6879</v>
      </c>
      <c r="C296" s="241" t="e">
        <f t="shared" si="55"/>
        <v>#DIV/0!</v>
      </c>
      <c r="D296" s="241" t="e">
        <f t="shared" si="45"/>
        <v>#DIV/0!</v>
      </c>
      <c r="E296" s="241" t="e">
        <f t="shared" si="46"/>
        <v>#DIV/0!</v>
      </c>
      <c r="F296" s="241" t="e">
        <f t="shared" si="43"/>
        <v>#DIV/0!</v>
      </c>
      <c r="G296" s="241" t="e">
        <f t="shared" si="47"/>
        <v>#DIV/0!</v>
      </c>
      <c r="H296" s="241" t="e">
        <f t="shared" si="48"/>
        <v>#DIV/0!</v>
      </c>
      <c r="J296" s="238" t="e">
        <f>List1!F227</f>
        <v>#N/A</v>
      </c>
      <c r="K296" s="244">
        <v>7</v>
      </c>
      <c r="L296" s="244" t="e">
        <f t="shared" si="49"/>
        <v>#DIV/0!</v>
      </c>
      <c r="N296" s="238" t="e">
        <f t="shared" si="44"/>
        <v>#N/A</v>
      </c>
      <c r="O296" s="244" t="e">
        <f t="shared" si="50"/>
        <v>#N/A</v>
      </c>
      <c r="P296" s="244" t="e">
        <f t="shared" si="51"/>
        <v>#DIV/0!</v>
      </c>
      <c r="Q296" s="244" t="e">
        <f t="shared" si="52"/>
        <v>#DIV/0!</v>
      </c>
      <c r="R296" s="244" t="e">
        <f t="shared" si="53"/>
        <v>#DIV/0!</v>
      </c>
    </row>
    <row r="297" spans="1:18" ht="15" customHeight="1" x14ac:dyDescent="0.2">
      <c r="A297" s="250">
        <f t="shared" si="54"/>
        <v>226</v>
      </c>
      <c r="B297" s="240">
        <f t="shared" si="42"/>
        <v>6909</v>
      </c>
      <c r="C297" s="241" t="e">
        <f t="shared" si="55"/>
        <v>#DIV/0!</v>
      </c>
      <c r="D297" s="241" t="e">
        <f t="shared" si="45"/>
        <v>#DIV/0!</v>
      </c>
      <c r="E297" s="241" t="e">
        <f t="shared" si="46"/>
        <v>#DIV/0!</v>
      </c>
      <c r="F297" s="241" t="e">
        <f t="shared" si="43"/>
        <v>#DIV/0!</v>
      </c>
      <c r="G297" s="241" t="e">
        <f t="shared" si="47"/>
        <v>#DIV/0!</v>
      </c>
      <c r="H297" s="241" t="e">
        <f t="shared" si="48"/>
        <v>#DIV/0!</v>
      </c>
      <c r="J297" s="238" t="e">
        <f>List1!F228</f>
        <v>#N/A</v>
      </c>
      <c r="K297" s="244">
        <v>7</v>
      </c>
      <c r="L297" s="244" t="e">
        <f t="shared" si="49"/>
        <v>#DIV/0!</v>
      </c>
      <c r="N297" s="238" t="e">
        <f t="shared" si="44"/>
        <v>#N/A</v>
      </c>
      <c r="O297" s="244" t="e">
        <f t="shared" si="50"/>
        <v>#N/A</v>
      </c>
      <c r="P297" s="244" t="e">
        <f t="shared" si="51"/>
        <v>#DIV/0!</v>
      </c>
      <c r="Q297" s="244" t="e">
        <f t="shared" si="52"/>
        <v>#DIV/0!</v>
      </c>
      <c r="R297" s="244" t="e">
        <f t="shared" si="53"/>
        <v>#DIV/0!</v>
      </c>
    </row>
    <row r="298" spans="1:18" ht="15" customHeight="1" x14ac:dyDescent="0.2">
      <c r="A298" s="250">
        <f t="shared" si="54"/>
        <v>227</v>
      </c>
      <c r="B298" s="240">
        <f t="shared" si="42"/>
        <v>6940</v>
      </c>
      <c r="C298" s="241" t="e">
        <f t="shared" si="55"/>
        <v>#DIV/0!</v>
      </c>
      <c r="D298" s="241" t="e">
        <f t="shared" si="45"/>
        <v>#DIV/0!</v>
      </c>
      <c r="E298" s="241" t="e">
        <f t="shared" si="46"/>
        <v>#DIV/0!</v>
      </c>
      <c r="F298" s="241" t="e">
        <f t="shared" si="43"/>
        <v>#DIV/0!</v>
      </c>
      <c r="G298" s="241" t="e">
        <f t="shared" si="47"/>
        <v>#DIV/0!</v>
      </c>
      <c r="H298" s="241" t="e">
        <f t="shared" si="48"/>
        <v>#DIV/0!</v>
      </c>
      <c r="J298" s="238" t="e">
        <f>List1!F229</f>
        <v>#N/A</v>
      </c>
      <c r="K298" s="244">
        <v>7</v>
      </c>
      <c r="L298" s="244" t="e">
        <f t="shared" si="49"/>
        <v>#DIV/0!</v>
      </c>
      <c r="N298" s="238" t="e">
        <f t="shared" si="44"/>
        <v>#N/A</v>
      </c>
      <c r="O298" s="244" t="e">
        <f t="shared" si="50"/>
        <v>#N/A</v>
      </c>
      <c r="P298" s="244" t="e">
        <f t="shared" si="51"/>
        <v>#DIV/0!</v>
      </c>
      <c r="Q298" s="244" t="e">
        <f t="shared" si="52"/>
        <v>#DIV/0!</v>
      </c>
      <c r="R298" s="244" t="e">
        <f t="shared" si="53"/>
        <v>#DIV/0!</v>
      </c>
    </row>
    <row r="299" spans="1:18" ht="15" customHeight="1" x14ac:dyDescent="0.2">
      <c r="A299" s="250">
        <f t="shared" si="54"/>
        <v>228</v>
      </c>
      <c r="B299" s="240">
        <f t="shared" si="42"/>
        <v>6971</v>
      </c>
      <c r="C299" s="241" t="e">
        <f t="shared" si="55"/>
        <v>#DIV/0!</v>
      </c>
      <c r="D299" s="241" t="e">
        <f t="shared" si="45"/>
        <v>#DIV/0!</v>
      </c>
      <c r="E299" s="241" t="e">
        <f t="shared" si="46"/>
        <v>#DIV/0!</v>
      </c>
      <c r="F299" s="241" t="e">
        <f t="shared" si="43"/>
        <v>#DIV/0!</v>
      </c>
      <c r="G299" s="241" t="e">
        <f t="shared" si="47"/>
        <v>#DIV/0!</v>
      </c>
      <c r="H299" s="241" t="e">
        <f t="shared" si="48"/>
        <v>#DIV/0!</v>
      </c>
      <c r="J299" s="238" t="e">
        <f>List1!F230</f>
        <v>#N/A</v>
      </c>
      <c r="K299" s="244">
        <v>7</v>
      </c>
      <c r="L299" s="244" t="e">
        <f t="shared" si="49"/>
        <v>#DIV/0!</v>
      </c>
      <c r="N299" s="238" t="e">
        <f t="shared" si="44"/>
        <v>#N/A</v>
      </c>
      <c r="O299" s="244" t="e">
        <f t="shared" si="50"/>
        <v>#N/A</v>
      </c>
      <c r="P299" s="244" t="e">
        <f t="shared" si="51"/>
        <v>#DIV/0!</v>
      </c>
      <c r="Q299" s="244" t="e">
        <f t="shared" si="52"/>
        <v>#DIV/0!</v>
      </c>
      <c r="R299" s="244" t="e">
        <f t="shared" si="53"/>
        <v>#DIV/0!</v>
      </c>
    </row>
    <row r="300" spans="1:18" ht="15" customHeight="1" x14ac:dyDescent="0.2">
      <c r="A300" s="250">
        <f t="shared" si="54"/>
        <v>229</v>
      </c>
      <c r="B300" s="240">
        <f t="shared" si="42"/>
        <v>6999</v>
      </c>
      <c r="C300" s="241" t="e">
        <f t="shared" si="55"/>
        <v>#DIV/0!</v>
      </c>
      <c r="D300" s="241" t="e">
        <f t="shared" si="45"/>
        <v>#DIV/0!</v>
      </c>
      <c r="E300" s="241" t="e">
        <f t="shared" si="46"/>
        <v>#DIV/0!</v>
      </c>
      <c r="F300" s="241" t="e">
        <f t="shared" si="43"/>
        <v>#DIV/0!</v>
      </c>
      <c r="G300" s="241" t="e">
        <f t="shared" si="47"/>
        <v>#DIV/0!</v>
      </c>
      <c r="H300" s="241" t="e">
        <f t="shared" si="48"/>
        <v>#DIV/0!</v>
      </c>
      <c r="J300" s="238" t="e">
        <f>List1!F231</f>
        <v>#N/A</v>
      </c>
      <c r="K300" s="244">
        <v>7</v>
      </c>
      <c r="L300" s="244" t="e">
        <f t="shared" si="49"/>
        <v>#DIV/0!</v>
      </c>
      <c r="N300" s="238" t="e">
        <f t="shared" si="44"/>
        <v>#N/A</v>
      </c>
      <c r="O300" s="244" t="e">
        <f t="shared" si="50"/>
        <v>#N/A</v>
      </c>
      <c r="P300" s="244" t="e">
        <f t="shared" si="51"/>
        <v>#DIV/0!</v>
      </c>
      <c r="Q300" s="244" t="e">
        <f t="shared" si="52"/>
        <v>#DIV/0!</v>
      </c>
      <c r="R300" s="244" t="e">
        <f t="shared" si="53"/>
        <v>#DIV/0!</v>
      </c>
    </row>
    <row r="301" spans="1:18" ht="15" customHeight="1" x14ac:dyDescent="0.2">
      <c r="A301" s="250">
        <f t="shared" si="54"/>
        <v>230</v>
      </c>
      <c r="B301" s="240">
        <f t="shared" si="42"/>
        <v>7030</v>
      </c>
      <c r="C301" s="241" t="e">
        <f t="shared" si="55"/>
        <v>#DIV/0!</v>
      </c>
      <c r="D301" s="241" t="e">
        <f t="shared" si="45"/>
        <v>#DIV/0!</v>
      </c>
      <c r="E301" s="241" t="e">
        <f t="shared" si="46"/>
        <v>#DIV/0!</v>
      </c>
      <c r="F301" s="241" t="e">
        <f t="shared" si="43"/>
        <v>#DIV/0!</v>
      </c>
      <c r="G301" s="241" t="e">
        <f t="shared" si="47"/>
        <v>#DIV/0!</v>
      </c>
      <c r="H301" s="241" t="e">
        <f t="shared" si="48"/>
        <v>#DIV/0!</v>
      </c>
      <c r="J301" s="238" t="e">
        <f>List1!F232</f>
        <v>#N/A</v>
      </c>
      <c r="K301" s="244">
        <v>7</v>
      </c>
      <c r="L301" s="244" t="e">
        <f t="shared" si="49"/>
        <v>#DIV/0!</v>
      </c>
      <c r="N301" s="238" t="e">
        <f t="shared" si="44"/>
        <v>#N/A</v>
      </c>
      <c r="O301" s="244" t="e">
        <f t="shared" si="50"/>
        <v>#N/A</v>
      </c>
      <c r="P301" s="244" t="e">
        <f t="shared" si="51"/>
        <v>#DIV/0!</v>
      </c>
      <c r="Q301" s="244" t="e">
        <f t="shared" si="52"/>
        <v>#DIV/0!</v>
      </c>
      <c r="R301" s="244" t="e">
        <f t="shared" si="53"/>
        <v>#DIV/0!</v>
      </c>
    </row>
    <row r="302" spans="1:18" ht="15" customHeight="1" x14ac:dyDescent="0.2">
      <c r="A302" s="250">
        <f t="shared" si="54"/>
        <v>231</v>
      </c>
      <c r="B302" s="240">
        <f t="shared" si="42"/>
        <v>7060</v>
      </c>
      <c r="C302" s="241" t="e">
        <f t="shared" si="55"/>
        <v>#DIV/0!</v>
      </c>
      <c r="D302" s="241" t="e">
        <f t="shared" si="45"/>
        <v>#DIV/0!</v>
      </c>
      <c r="E302" s="241" t="e">
        <f t="shared" si="46"/>
        <v>#DIV/0!</v>
      </c>
      <c r="F302" s="241" t="e">
        <f t="shared" si="43"/>
        <v>#DIV/0!</v>
      </c>
      <c r="G302" s="241" t="e">
        <f t="shared" si="47"/>
        <v>#DIV/0!</v>
      </c>
      <c r="H302" s="241" t="e">
        <f t="shared" si="48"/>
        <v>#DIV/0!</v>
      </c>
      <c r="J302" s="238" t="e">
        <f>List1!F233</f>
        <v>#N/A</v>
      </c>
      <c r="K302" s="244">
        <v>7</v>
      </c>
      <c r="L302" s="244" t="e">
        <f t="shared" si="49"/>
        <v>#DIV/0!</v>
      </c>
      <c r="N302" s="238" t="e">
        <f t="shared" si="44"/>
        <v>#N/A</v>
      </c>
      <c r="O302" s="244" t="e">
        <f t="shared" si="50"/>
        <v>#N/A</v>
      </c>
      <c r="P302" s="244" t="e">
        <f t="shared" si="51"/>
        <v>#DIV/0!</v>
      </c>
      <c r="Q302" s="244" t="e">
        <f t="shared" si="52"/>
        <v>#DIV/0!</v>
      </c>
      <c r="R302" s="244" t="e">
        <f t="shared" si="53"/>
        <v>#DIV/0!</v>
      </c>
    </row>
    <row r="303" spans="1:18" ht="15" customHeight="1" x14ac:dyDescent="0.2">
      <c r="A303" s="250">
        <f t="shared" si="54"/>
        <v>232</v>
      </c>
      <c r="B303" s="240">
        <f t="shared" si="42"/>
        <v>7091</v>
      </c>
      <c r="C303" s="241" t="e">
        <f t="shared" si="55"/>
        <v>#DIV/0!</v>
      </c>
      <c r="D303" s="241" t="e">
        <f t="shared" si="45"/>
        <v>#DIV/0!</v>
      </c>
      <c r="E303" s="241" t="e">
        <f t="shared" si="46"/>
        <v>#DIV/0!</v>
      </c>
      <c r="F303" s="241" t="e">
        <f t="shared" si="43"/>
        <v>#DIV/0!</v>
      </c>
      <c r="G303" s="241" t="e">
        <f t="shared" si="47"/>
        <v>#DIV/0!</v>
      </c>
      <c r="H303" s="241" t="e">
        <f t="shared" si="48"/>
        <v>#DIV/0!</v>
      </c>
      <c r="J303" s="238" t="e">
        <f>List1!F234</f>
        <v>#N/A</v>
      </c>
      <c r="K303" s="244">
        <v>7</v>
      </c>
      <c r="L303" s="244" t="e">
        <f t="shared" si="49"/>
        <v>#DIV/0!</v>
      </c>
      <c r="N303" s="238" t="e">
        <f t="shared" si="44"/>
        <v>#N/A</v>
      </c>
      <c r="O303" s="244" t="e">
        <f t="shared" si="50"/>
        <v>#N/A</v>
      </c>
      <c r="P303" s="244" t="e">
        <f t="shared" si="51"/>
        <v>#DIV/0!</v>
      </c>
      <c r="Q303" s="244" t="e">
        <f t="shared" si="52"/>
        <v>#DIV/0!</v>
      </c>
      <c r="R303" s="244" t="e">
        <f t="shared" si="53"/>
        <v>#DIV/0!</v>
      </c>
    </row>
    <row r="304" spans="1:18" ht="15" customHeight="1" x14ac:dyDescent="0.2">
      <c r="A304" s="250">
        <f t="shared" si="54"/>
        <v>233</v>
      </c>
      <c r="B304" s="240">
        <f t="shared" si="42"/>
        <v>7121</v>
      </c>
      <c r="C304" s="241" t="e">
        <f t="shared" si="55"/>
        <v>#DIV/0!</v>
      </c>
      <c r="D304" s="241" t="e">
        <f t="shared" si="45"/>
        <v>#DIV/0!</v>
      </c>
      <c r="E304" s="241" t="e">
        <f t="shared" si="46"/>
        <v>#DIV/0!</v>
      </c>
      <c r="F304" s="241" t="e">
        <f t="shared" si="43"/>
        <v>#DIV/0!</v>
      </c>
      <c r="G304" s="241" t="e">
        <f t="shared" si="47"/>
        <v>#DIV/0!</v>
      </c>
      <c r="H304" s="241" t="e">
        <f t="shared" si="48"/>
        <v>#DIV/0!</v>
      </c>
      <c r="J304" s="238" t="e">
        <f>List1!F235</f>
        <v>#N/A</v>
      </c>
      <c r="K304" s="244">
        <v>7</v>
      </c>
      <c r="L304" s="244" t="e">
        <f t="shared" si="49"/>
        <v>#DIV/0!</v>
      </c>
      <c r="N304" s="238" t="e">
        <f t="shared" si="44"/>
        <v>#N/A</v>
      </c>
      <c r="O304" s="244" t="e">
        <f t="shared" si="50"/>
        <v>#N/A</v>
      </c>
      <c r="P304" s="244" t="e">
        <f t="shared" si="51"/>
        <v>#DIV/0!</v>
      </c>
      <c r="Q304" s="244" t="e">
        <f t="shared" si="52"/>
        <v>#DIV/0!</v>
      </c>
      <c r="R304" s="244" t="e">
        <f t="shared" si="53"/>
        <v>#DIV/0!</v>
      </c>
    </row>
    <row r="305" spans="1:18" ht="15" customHeight="1" x14ac:dyDescent="0.2">
      <c r="A305" s="250">
        <f t="shared" si="54"/>
        <v>234</v>
      </c>
      <c r="B305" s="240">
        <f t="shared" si="42"/>
        <v>7152</v>
      </c>
      <c r="C305" s="241" t="e">
        <f t="shared" si="55"/>
        <v>#DIV/0!</v>
      </c>
      <c r="D305" s="241" t="e">
        <f t="shared" si="45"/>
        <v>#DIV/0!</v>
      </c>
      <c r="E305" s="241" t="e">
        <f t="shared" si="46"/>
        <v>#DIV/0!</v>
      </c>
      <c r="F305" s="241" t="e">
        <f t="shared" si="43"/>
        <v>#DIV/0!</v>
      </c>
      <c r="G305" s="241" t="e">
        <f t="shared" si="47"/>
        <v>#DIV/0!</v>
      </c>
      <c r="H305" s="241" t="e">
        <f t="shared" si="48"/>
        <v>#DIV/0!</v>
      </c>
      <c r="J305" s="238" t="e">
        <f>List1!F236</f>
        <v>#N/A</v>
      </c>
      <c r="K305" s="244">
        <v>7</v>
      </c>
      <c r="L305" s="244" t="e">
        <f t="shared" si="49"/>
        <v>#DIV/0!</v>
      </c>
      <c r="N305" s="238" t="e">
        <f t="shared" si="44"/>
        <v>#N/A</v>
      </c>
      <c r="O305" s="244" t="e">
        <f t="shared" si="50"/>
        <v>#N/A</v>
      </c>
      <c r="P305" s="244" t="e">
        <f t="shared" si="51"/>
        <v>#DIV/0!</v>
      </c>
      <c r="Q305" s="244" t="e">
        <f t="shared" si="52"/>
        <v>#DIV/0!</v>
      </c>
      <c r="R305" s="244" t="e">
        <f t="shared" si="53"/>
        <v>#DIV/0!</v>
      </c>
    </row>
    <row r="306" spans="1:18" ht="15" customHeight="1" x14ac:dyDescent="0.2">
      <c r="A306" s="250">
        <f t="shared" si="54"/>
        <v>235</v>
      </c>
      <c r="B306" s="240">
        <f t="shared" si="42"/>
        <v>7183</v>
      </c>
      <c r="C306" s="241" t="e">
        <f t="shared" si="55"/>
        <v>#DIV/0!</v>
      </c>
      <c r="D306" s="241" t="e">
        <f t="shared" si="45"/>
        <v>#DIV/0!</v>
      </c>
      <c r="E306" s="241" t="e">
        <f t="shared" si="46"/>
        <v>#DIV/0!</v>
      </c>
      <c r="F306" s="241" t="e">
        <f t="shared" si="43"/>
        <v>#DIV/0!</v>
      </c>
      <c r="G306" s="241" t="e">
        <f t="shared" si="47"/>
        <v>#DIV/0!</v>
      </c>
      <c r="H306" s="241" t="e">
        <f t="shared" si="48"/>
        <v>#DIV/0!</v>
      </c>
      <c r="J306" s="238" t="e">
        <f>List1!F237</f>
        <v>#N/A</v>
      </c>
      <c r="K306" s="244">
        <v>7</v>
      </c>
      <c r="L306" s="244" t="e">
        <f t="shared" si="49"/>
        <v>#DIV/0!</v>
      </c>
      <c r="N306" s="238" t="e">
        <f t="shared" si="44"/>
        <v>#N/A</v>
      </c>
      <c r="O306" s="244" t="e">
        <f t="shared" si="50"/>
        <v>#N/A</v>
      </c>
      <c r="P306" s="244" t="e">
        <f t="shared" si="51"/>
        <v>#DIV/0!</v>
      </c>
      <c r="Q306" s="244" t="e">
        <f t="shared" si="52"/>
        <v>#DIV/0!</v>
      </c>
      <c r="R306" s="244" t="e">
        <f t="shared" si="53"/>
        <v>#DIV/0!</v>
      </c>
    </row>
    <row r="307" spans="1:18" ht="15" customHeight="1" x14ac:dyDescent="0.2">
      <c r="A307" s="250">
        <f t="shared" si="54"/>
        <v>236</v>
      </c>
      <c r="B307" s="240">
        <f t="shared" si="42"/>
        <v>7213</v>
      </c>
      <c r="C307" s="241" t="e">
        <f t="shared" si="55"/>
        <v>#DIV/0!</v>
      </c>
      <c r="D307" s="241" t="e">
        <f t="shared" si="45"/>
        <v>#DIV/0!</v>
      </c>
      <c r="E307" s="241" t="e">
        <f t="shared" si="46"/>
        <v>#DIV/0!</v>
      </c>
      <c r="F307" s="241" t="e">
        <f t="shared" si="43"/>
        <v>#DIV/0!</v>
      </c>
      <c r="G307" s="241" t="e">
        <f t="shared" si="47"/>
        <v>#DIV/0!</v>
      </c>
      <c r="H307" s="241" t="e">
        <f t="shared" si="48"/>
        <v>#DIV/0!</v>
      </c>
      <c r="J307" s="238" t="e">
        <f>List1!F238</f>
        <v>#N/A</v>
      </c>
      <c r="K307" s="244">
        <v>7</v>
      </c>
      <c r="L307" s="244" t="e">
        <f t="shared" si="49"/>
        <v>#DIV/0!</v>
      </c>
      <c r="N307" s="238" t="e">
        <f t="shared" si="44"/>
        <v>#N/A</v>
      </c>
      <c r="O307" s="244" t="e">
        <f t="shared" si="50"/>
        <v>#N/A</v>
      </c>
      <c r="P307" s="244" t="e">
        <f t="shared" si="51"/>
        <v>#DIV/0!</v>
      </c>
      <c r="Q307" s="244" t="e">
        <f t="shared" si="52"/>
        <v>#DIV/0!</v>
      </c>
      <c r="R307" s="244" t="e">
        <f t="shared" si="53"/>
        <v>#DIV/0!</v>
      </c>
    </row>
    <row r="308" spans="1:18" ht="15" customHeight="1" x14ac:dyDescent="0.2">
      <c r="A308" s="250">
        <f t="shared" si="54"/>
        <v>237</v>
      </c>
      <c r="B308" s="240">
        <f t="shared" si="42"/>
        <v>7244</v>
      </c>
      <c r="C308" s="241" t="e">
        <f t="shared" si="55"/>
        <v>#DIV/0!</v>
      </c>
      <c r="D308" s="241" t="e">
        <f t="shared" si="45"/>
        <v>#DIV/0!</v>
      </c>
      <c r="E308" s="241" t="e">
        <f t="shared" si="46"/>
        <v>#DIV/0!</v>
      </c>
      <c r="F308" s="241" t="e">
        <f t="shared" si="43"/>
        <v>#DIV/0!</v>
      </c>
      <c r="G308" s="241" t="e">
        <f t="shared" si="47"/>
        <v>#DIV/0!</v>
      </c>
      <c r="H308" s="241" t="e">
        <f t="shared" si="48"/>
        <v>#DIV/0!</v>
      </c>
      <c r="J308" s="238" t="e">
        <f>List1!F239</f>
        <v>#N/A</v>
      </c>
      <c r="K308" s="244">
        <v>7</v>
      </c>
      <c r="L308" s="244" t="e">
        <f t="shared" si="49"/>
        <v>#DIV/0!</v>
      </c>
      <c r="N308" s="238" t="e">
        <f t="shared" si="44"/>
        <v>#N/A</v>
      </c>
      <c r="O308" s="244" t="e">
        <f t="shared" si="50"/>
        <v>#N/A</v>
      </c>
      <c r="P308" s="244" t="e">
        <f t="shared" si="51"/>
        <v>#DIV/0!</v>
      </c>
      <c r="Q308" s="244" t="e">
        <f t="shared" si="52"/>
        <v>#DIV/0!</v>
      </c>
      <c r="R308" s="244" t="e">
        <f t="shared" si="53"/>
        <v>#DIV/0!</v>
      </c>
    </row>
    <row r="309" spans="1:18" ht="15" customHeight="1" x14ac:dyDescent="0.2">
      <c r="A309" s="250">
        <f t="shared" si="54"/>
        <v>238</v>
      </c>
      <c r="B309" s="240">
        <f t="shared" si="42"/>
        <v>7274</v>
      </c>
      <c r="C309" s="241" t="e">
        <f t="shared" si="55"/>
        <v>#DIV/0!</v>
      </c>
      <c r="D309" s="241" t="e">
        <f t="shared" si="45"/>
        <v>#DIV/0!</v>
      </c>
      <c r="E309" s="241" t="e">
        <f t="shared" si="46"/>
        <v>#DIV/0!</v>
      </c>
      <c r="F309" s="241" t="e">
        <f t="shared" si="43"/>
        <v>#DIV/0!</v>
      </c>
      <c r="G309" s="241" t="e">
        <f t="shared" si="47"/>
        <v>#DIV/0!</v>
      </c>
      <c r="H309" s="241" t="e">
        <f t="shared" si="48"/>
        <v>#DIV/0!</v>
      </c>
      <c r="J309" s="238" t="e">
        <f>List1!F240</f>
        <v>#N/A</v>
      </c>
      <c r="K309" s="244">
        <v>7</v>
      </c>
      <c r="L309" s="244" t="e">
        <f t="shared" si="49"/>
        <v>#DIV/0!</v>
      </c>
      <c r="N309" s="238" t="e">
        <f t="shared" si="44"/>
        <v>#N/A</v>
      </c>
      <c r="O309" s="244" t="e">
        <f t="shared" si="50"/>
        <v>#N/A</v>
      </c>
      <c r="P309" s="244" t="e">
        <f t="shared" si="51"/>
        <v>#DIV/0!</v>
      </c>
      <c r="Q309" s="244" t="e">
        <f t="shared" si="52"/>
        <v>#DIV/0!</v>
      </c>
      <c r="R309" s="244" t="e">
        <f t="shared" si="53"/>
        <v>#DIV/0!</v>
      </c>
    </row>
    <row r="310" spans="1:18" ht="15" customHeight="1" x14ac:dyDescent="0.2">
      <c r="A310" s="250">
        <f t="shared" si="54"/>
        <v>239</v>
      </c>
      <c r="B310" s="240">
        <f t="shared" si="42"/>
        <v>7305</v>
      </c>
      <c r="C310" s="241" t="e">
        <f t="shared" si="55"/>
        <v>#DIV/0!</v>
      </c>
      <c r="D310" s="241" t="e">
        <f t="shared" si="45"/>
        <v>#DIV/0!</v>
      </c>
      <c r="E310" s="241" t="e">
        <f t="shared" si="46"/>
        <v>#DIV/0!</v>
      </c>
      <c r="F310" s="241" t="e">
        <f t="shared" si="43"/>
        <v>#DIV/0!</v>
      </c>
      <c r="G310" s="241" t="e">
        <f t="shared" si="47"/>
        <v>#DIV/0!</v>
      </c>
      <c r="H310" s="241" t="e">
        <f t="shared" si="48"/>
        <v>#DIV/0!</v>
      </c>
      <c r="J310" s="238" t="e">
        <f>List1!F241</f>
        <v>#N/A</v>
      </c>
      <c r="K310" s="244">
        <v>7</v>
      </c>
      <c r="L310" s="244" t="e">
        <f t="shared" si="49"/>
        <v>#DIV/0!</v>
      </c>
      <c r="N310" s="238" t="e">
        <f t="shared" si="44"/>
        <v>#N/A</v>
      </c>
      <c r="O310" s="244" t="e">
        <f t="shared" si="50"/>
        <v>#N/A</v>
      </c>
      <c r="P310" s="244" t="e">
        <f t="shared" si="51"/>
        <v>#DIV/0!</v>
      </c>
      <c r="Q310" s="244" t="e">
        <f t="shared" si="52"/>
        <v>#DIV/0!</v>
      </c>
      <c r="R310" s="244" t="e">
        <f t="shared" si="53"/>
        <v>#DIV/0!</v>
      </c>
    </row>
    <row r="311" spans="1:18" ht="15" customHeight="1" x14ac:dyDescent="0.2">
      <c r="A311" s="250">
        <f t="shared" si="54"/>
        <v>240</v>
      </c>
      <c r="B311" s="240">
        <f t="shared" si="42"/>
        <v>7336</v>
      </c>
      <c r="C311" s="241" t="e">
        <f t="shared" si="55"/>
        <v>#DIV/0!</v>
      </c>
      <c r="D311" s="241" t="e">
        <f t="shared" si="45"/>
        <v>#DIV/0!</v>
      </c>
      <c r="E311" s="241" t="e">
        <f t="shared" si="46"/>
        <v>#DIV/0!</v>
      </c>
      <c r="F311" s="241" t="e">
        <f t="shared" si="43"/>
        <v>#DIV/0!</v>
      </c>
      <c r="G311" s="241" t="e">
        <f t="shared" si="47"/>
        <v>#DIV/0!</v>
      </c>
      <c r="H311" s="241" t="e">
        <f t="shared" si="48"/>
        <v>#DIV/0!</v>
      </c>
      <c r="J311" s="238" t="e">
        <f>List1!F242</f>
        <v>#N/A</v>
      </c>
      <c r="K311" s="244">
        <v>7</v>
      </c>
      <c r="L311" s="244" t="e">
        <f t="shared" si="49"/>
        <v>#DIV/0!</v>
      </c>
      <c r="N311" s="238" t="e">
        <f t="shared" si="44"/>
        <v>#N/A</v>
      </c>
      <c r="O311" s="244" t="e">
        <f t="shared" si="50"/>
        <v>#N/A</v>
      </c>
      <c r="P311" s="244" t="e">
        <f t="shared" si="51"/>
        <v>#DIV/0!</v>
      </c>
      <c r="Q311" s="244" t="e">
        <f t="shared" si="52"/>
        <v>#DIV/0!</v>
      </c>
      <c r="R311" s="244" t="e">
        <f t="shared" si="53"/>
        <v>#DIV/0!</v>
      </c>
    </row>
    <row r="312" spans="1:18" ht="15" customHeight="1" x14ac:dyDescent="0.2">
      <c r="A312" s="250">
        <f t="shared" si="54"/>
        <v>241</v>
      </c>
      <c r="B312" s="240">
        <f t="shared" si="42"/>
        <v>7365</v>
      </c>
      <c r="C312" s="241" t="e">
        <f t="shared" si="55"/>
        <v>#DIV/0!</v>
      </c>
      <c r="D312" s="241" t="e">
        <f t="shared" si="45"/>
        <v>#DIV/0!</v>
      </c>
      <c r="E312" s="241" t="e">
        <f t="shared" si="46"/>
        <v>#DIV/0!</v>
      </c>
      <c r="F312" s="241" t="e">
        <f t="shared" si="43"/>
        <v>#DIV/0!</v>
      </c>
      <c r="G312" s="241" t="e">
        <f t="shared" si="47"/>
        <v>#DIV/0!</v>
      </c>
      <c r="H312" s="241" t="e">
        <f t="shared" si="48"/>
        <v>#DIV/0!</v>
      </c>
      <c r="J312" s="238" t="e">
        <f>List1!F243</f>
        <v>#N/A</v>
      </c>
      <c r="K312" s="244">
        <v>7</v>
      </c>
      <c r="L312" s="244" t="e">
        <f t="shared" si="49"/>
        <v>#DIV/0!</v>
      </c>
      <c r="N312" s="238" t="e">
        <f t="shared" si="44"/>
        <v>#N/A</v>
      </c>
      <c r="O312" s="244" t="e">
        <f t="shared" si="50"/>
        <v>#N/A</v>
      </c>
      <c r="P312" s="244" t="e">
        <f t="shared" si="51"/>
        <v>#DIV/0!</v>
      </c>
      <c r="Q312" s="244" t="e">
        <f t="shared" si="52"/>
        <v>#DIV/0!</v>
      </c>
      <c r="R312" s="244" t="e">
        <f t="shared" si="53"/>
        <v>#DIV/0!</v>
      </c>
    </row>
    <row r="313" spans="1:18" ht="15" customHeight="1" x14ac:dyDescent="0.2">
      <c r="A313" s="250">
        <f t="shared" si="54"/>
        <v>242</v>
      </c>
      <c r="B313" s="240">
        <f t="shared" si="42"/>
        <v>7396</v>
      </c>
      <c r="C313" s="241" t="e">
        <f t="shared" si="55"/>
        <v>#DIV/0!</v>
      </c>
      <c r="D313" s="241" t="e">
        <f t="shared" si="45"/>
        <v>#DIV/0!</v>
      </c>
      <c r="E313" s="241" t="e">
        <f t="shared" si="46"/>
        <v>#DIV/0!</v>
      </c>
      <c r="F313" s="241" t="e">
        <f t="shared" si="43"/>
        <v>#DIV/0!</v>
      </c>
      <c r="G313" s="241" t="e">
        <f t="shared" si="47"/>
        <v>#DIV/0!</v>
      </c>
      <c r="H313" s="241" t="e">
        <f t="shared" si="48"/>
        <v>#DIV/0!</v>
      </c>
      <c r="J313" s="238" t="e">
        <f>List1!F244</f>
        <v>#N/A</v>
      </c>
      <c r="K313" s="244">
        <v>7</v>
      </c>
      <c r="L313" s="244" t="e">
        <f t="shared" si="49"/>
        <v>#DIV/0!</v>
      </c>
      <c r="N313" s="238" t="e">
        <f t="shared" si="44"/>
        <v>#N/A</v>
      </c>
      <c r="O313" s="244" t="e">
        <f t="shared" si="50"/>
        <v>#N/A</v>
      </c>
      <c r="P313" s="244" t="e">
        <f t="shared" si="51"/>
        <v>#DIV/0!</v>
      </c>
      <c r="Q313" s="244" t="e">
        <f t="shared" si="52"/>
        <v>#DIV/0!</v>
      </c>
      <c r="R313" s="244" t="e">
        <f t="shared" si="53"/>
        <v>#DIV/0!</v>
      </c>
    </row>
    <row r="314" spans="1:18" ht="15" customHeight="1" x14ac:dyDescent="0.2">
      <c r="A314" s="250">
        <f t="shared" si="54"/>
        <v>243</v>
      </c>
      <c r="B314" s="240">
        <f t="shared" si="42"/>
        <v>7426</v>
      </c>
      <c r="C314" s="241" t="e">
        <f t="shared" si="55"/>
        <v>#DIV/0!</v>
      </c>
      <c r="D314" s="241" t="e">
        <f t="shared" si="45"/>
        <v>#DIV/0!</v>
      </c>
      <c r="E314" s="241" t="e">
        <f t="shared" si="46"/>
        <v>#DIV/0!</v>
      </c>
      <c r="F314" s="241" t="e">
        <f t="shared" si="43"/>
        <v>#DIV/0!</v>
      </c>
      <c r="G314" s="241" t="e">
        <f t="shared" si="47"/>
        <v>#DIV/0!</v>
      </c>
      <c r="H314" s="241" t="e">
        <f t="shared" si="48"/>
        <v>#DIV/0!</v>
      </c>
      <c r="J314" s="238" t="e">
        <f>List1!F245</f>
        <v>#N/A</v>
      </c>
      <c r="K314" s="244">
        <v>7</v>
      </c>
      <c r="L314" s="244" t="e">
        <f t="shared" si="49"/>
        <v>#DIV/0!</v>
      </c>
      <c r="N314" s="238" t="e">
        <f t="shared" si="44"/>
        <v>#N/A</v>
      </c>
      <c r="O314" s="244" t="e">
        <f t="shared" si="50"/>
        <v>#N/A</v>
      </c>
      <c r="P314" s="244" t="e">
        <f t="shared" si="51"/>
        <v>#DIV/0!</v>
      </c>
      <c r="Q314" s="244" t="e">
        <f t="shared" si="52"/>
        <v>#DIV/0!</v>
      </c>
      <c r="R314" s="244" t="e">
        <f t="shared" si="53"/>
        <v>#DIV/0!</v>
      </c>
    </row>
    <row r="315" spans="1:18" ht="15" customHeight="1" x14ac:dyDescent="0.2">
      <c r="A315" s="250">
        <f t="shared" si="54"/>
        <v>244</v>
      </c>
      <c r="B315" s="240">
        <f t="shared" si="42"/>
        <v>7457</v>
      </c>
      <c r="C315" s="241" t="e">
        <f t="shared" si="55"/>
        <v>#DIV/0!</v>
      </c>
      <c r="D315" s="241" t="e">
        <f t="shared" si="45"/>
        <v>#DIV/0!</v>
      </c>
      <c r="E315" s="241" t="e">
        <f t="shared" si="46"/>
        <v>#DIV/0!</v>
      </c>
      <c r="F315" s="241" t="e">
        <f t="shared" si="43"/>
        <v>#DIV/0!</v>
      </c>
      <c r="G315" s="241" t="e">
        <f t="shared" si="47"/>
        <v>#DIV/0!</v>
      </c>
      <c r="H315" s="241" t="e">
        <f t="shared" si="48"/>
        <v>#DIV/0!</v>
      </c>
      <c r="J315" s="238" t="e">
        <f>List1!F246</f>
        <v>#N/A</v>
      </c>
      <c r="K315" s="244">
        <v>7</v>
      </c>
      <c r="L315" s="244" t="e">
        <f t="shared" si="49"/>
        <v>#DIV/0!</v>
      </c>
      <c r="N315" s="238" t="e">
        <f t="shared" si="44"/>
        <v>#N/A</v>
      </c>
      <c r="O315" s="244" t="e">
        <f t="shared" si="50"/>
        <v>#N/A</v>
      </c>
      <c r="P315" s="244" t="e">
        <f t="shared" si="51"/>
        <v>#DIV/0!</v>
      </c>
      <c r="Q315" s="244" t="e">
        <f t="shared" si="52"/>
        <v>#DIV/0!</v>
      </c>
      <c r="R315" s="244" t="e">
        <f t="shared" si="53"/>
        <v>#DIV/0!</v>
      </c>
    </row>
    <row r="316" spans="1:18" ht="15" customHeight="1" x14ac:dyDescent="0.2">
      <c r="A316" s="250">
        <f t="shared" si="54"/>
        <v>245</v>
      </c>
      <c r="B316" s="240">
        <f t="shared" si="42"/>
        <v>7487</v>
      </c>
      <c r="C316" s="241" t="e">
        <f t="shared" si="55"/>
        <v>#DIV/0!</v>
      </c>
      <c r="D316" s="241" t="e">
        <f t="shared" si="45"/>
        <v>#DIV/0!</v>
      </c>
      <c r="E316" s="241" t="e">
        <f t="shared" si="46"/>
        <v>#DIV/0!</v>
      </c>
      <c r="F316" s="241" t="e">
        <f t="shared" si="43"/>
        <v>#DIV/0!</v>
      </c>
      <c r="G316" s="241" t="e">
        <f t="shared" si="47"/>
        <v>#DIV/0!</v>
      </c>
      <c r="H316" s="241" t="e">
        <f t="shared" si="48"/>
        <v>#DIV/0!</v>
      </c>
      <c r="J316" s="238" t="e">
        <f>List1!F247</f>
        <v>#N/A</v>
      </c>
      <c r="K316" s="244">
        <v>7</v>
      </c>
      <c r="L316" s="244" t="e">
        <f t="shared" si="49"/>
        <v>#DIV/0!</v>
      </c>
      <c r="N316" s="238" t="e">
        <f t="shared" si="44"/>
        <v>#N/A</v>
      </c>
      <c r="O316" s="244" t="e">
        <f t="shared" si="50"/>
        <v>#N/A</v>
      </c>
      <c r="P316" s="244" t="e">
        <f t="shared" si="51"/>
        <v>#DIV/0!</v>
      </c>
      <c r="Q316" s="244" t="e">
        <f t="shared" si="52"/>
        <v>#DIV/0!</v>
      </c>
      <c r="R316" s="244" t="e">
        <f t="shared" si="53"/>
        <v>#DIV/0!</v>
      </c>
    </row>
    <row r="317" spans="1:18" ht="15" customHeight="1" x14ac:dyDescent="0.2">
      <c r="A317" s="250">
        <f t="shared" si="54"/>
        <v>246</v>
      </c>
      <c r="B317" s="240">
        <f t="shared" si="42"/>
        <v>7518</v>
      </c>
      <c r="C317" s="241" t="e">
        <f t="shared" si="55"/>
        <v>#DIV/0!</v>
      </c>
      <c r="D317" s="241" t="e">
        <f t="shared" si="45"/>
        <v>#DIV/0!</v>
      </c>
      <c r="E317" s="241" t="e">
        <f t="shared" si="46"/>
        <v>#DIV/0!</v>
      </c>
      <c r="F317" s="241" t="e">
        <f t="shared" si="43"/>
        <v>#DIV/0!</v>
      </c>
      <c r="G317" s="241" t="e">
        <f t="shared" si="47"/>
        <v>#DIV/0!</v>
      </c>
      <c r="H317" s="241" t="e">
        <f t="shared" si="48"/>
        <v>#DIV/0!</v>
      </c>
      <c r="J317" s="238" t="e">
        <f>List1!F248</f>
        <v>#N/A</v>
      </c>
      <c r="K317" s="244">
        <v>7</v>
      </c>
      <c r="L317" s="244" t="e">
        <f t="shared" si="49"/>
        <v>#DIV/0!</v>
      </c>
      <c r="N317" s="238" t="e">
        <f t="shared" si="44"/>
        <v>#N/A</v>
      </c>
      <c r="O317" s="244" t="e">
        <f t="shared" si="50"/>
        <v>#N/A</v>
      </c>
      <c r="P317" s="244" t="e">
        <f t="shared" si="51"/>
        <v>#DIV/0!</v>
      </c>
      <c r="Q317" s="244" t="e">
        <f t="shared" si="52"/>
        <v>#DIV/0!</v>
      </c>
      <c r="R317" s="244" t="e">
        <f t="shared" si="53"/>
        <v>#DIV/0!</v>
      </c>
    </row>
    <row r="318" spans="1:18" ht="15" customHeight="1" x14ac:dyDescent="0.2">
      <c r="A318" s="250">
        <f t="shared" si="54"/>
        <v>247</v>
      </c>
      <c r="B318" s="240">
        <f t="shared" si="42"/>
        <v>7549</v>
      </c>
      <c r="C318" s="241" t="e">
        <f t="shared" si="55"/>
        <v>#DIV/0!</v>
      </c>
      <c r="D318" s="241" t="e">
        <f t="shared" si="45"/>
        <v>#DIV/0!</v>
      </c>
      <c r="E318" s="241" t="e">
        <f t="shared" si="46"/>
        <v>#DIV/0!</v>
      </c>
      <c r="F318" s="241" t="e">
        <f t="shared" si="43"/>
        <v>#DIV/0!</v>
      </c>
      <c r="G318" s="241" t="e">
        <f t="shared" si="47"/>
        <v>#DIV/0!</v>
      </c>
      <c r="H318" s="241" t="e">
        <f t="shared" si="48"/>
        <v>#DIV/0!</v>
      </c>
      <c r="J318" s="238" t="e">
        <f>List1!F249</f>
        <v>#N/A</v>
      </c>
      <c r="K318" s="244">
        <v>7</v>
      </c>
      <c r="L318" s="244" t="e">
        <f t="shared" si="49"/>
        <v>#DIV/0!</v>
      </c>
      <c r="N318" s="238" t="e">
        <f t="shared" si="44"/>
        <v>#N/A</v>
      </c>
      <c r="O318" s="244" t="e">
        <f t="shared" si="50"/>
        <v>#N/A</v>
      </c>
      <c r="P318" s="244" t="e">
        <f t="shared" si="51"/>
        <v>#DIV/0!</v>
      </c>
      <c r="Q318" s="244" t="e">
        <f t="shared" si="52"/>
        <v>#DIV/0!</v>
      </c>
      <c r="R318" s="244" t="e">
        <f t="shared" si="53"/>
        <v>#DIV/0!</v>
      </c>
    </row>
    <row r="319" spans="1:18" ht="15" customHeight="1" x14ac:dyDescent="0.2">
      <c r="A319" s="250">
        <f t="shared" si="54"/>
        <v>248</v>
      </c>
      <c r="B319" s="240">
        <f t="shared" si="42"/>
        <v>7579</v>
      </c>
      <c r="C319" s="241" t="e">
        <f t="shared" si="55"/>
        <v>#DIV/0!</v>
      </c>
      <c r="D319" s="241" t="e">
        <f t="shared" si="45"/>
        <v>#DIV/0!</v>
      </c>
      <c r="E319" s="241" t="e">
        <f t="shared" si="46"/>
        <v>#DIV/0!</v>
      </c>
      <c r="F319" s="241" t="e">
        <f t="shared" si="43"/>
        <v>#DIV/0!</v>
      </c>
      <c r="G319" s="241" t="e">
        <f t="shared" si="47"/>
        <v>#DIV/0!</v>
      </c>
      <c r="H319" s="241" t="e">
        <f t="shared" si="48"/>
        <v>#DIV/0!</v>
      </c>
      <c r="J319" s="238" t="e">
        <f>List1!F250</f>
        <v>#N/A</v>
      </c>
      <c r="K319" s="244">
        <v>7</v>
      </c>
      <c r="L319" s="244" t="e">
        <f t="shared" si="49"/>
        <v>#DIV/0!</v>
      </c>
      <c r="N319" s="238" t="e">
        <f t="shared" si="44"/>
        <v>#N/A</v>
      </c>
      <c r="O319" s="244" t="e">
        <f t="shared" si="50"/>
        <v>#N/A</v>
      </c>
      <c r="P319" s="244" t="e">
        <f t="shared" si="51"/>
        <v>#DIV/0!</v>
      </c>
      <c r="Q319" s="244" t="e">
        <f t="shared" si="52"/>
        <v>#DIV/0!</v>
      </c>
      <c r="R319" s="244" t="e">
        <f t="shared" si="53"/>
        <v>#DIV/0!</v>
      </c>
    </row>
    <row r="320" spans="1:18" ht="15" customHeight="1" x14ac:dyDescent="0.2">
      <c r="A320" s="250">
        <f t="shared" si="54"/>
        <v>249</v>
      </c>
      <c r="B320" s="240">
        <f t="shared" si="42"/>
        <v>7610</v>
      </c>
      <c r="C320" s="241" t="e">
        <f t="shared" si="55"/>
        <v>#DIV/0!</v>
      </c>
      <c r="D320" s="241" t="e">
        <f t="shared" si="45"/>
        <v>#DIV/0!</v>
      </c>
      <c r="E320" s="241" t="e">
        <f t="shared" si="46"/>
        <v>#DIV/0!</v>
      </c>
      <c r="F320" s="241" t="e">
        <f t="shared" si="43"/>
        <v>#DIV/0!</v>
      </c>
      <c r="G320" s="241" t="e">
        <f t="shared" si="47"/>
        <v>#DIV/0!</v>
      </c>
      <c r="H320" s="241" t="e">
        <f t="shared" si="48"/>
        <v>#DIV/0!</v>
      </c>
      <c r="J320" s="238" t="e">
        <f>List1!F251</f>
        <v>#N/A</v>
      </c>
      <c r="K320" s="244">
        <v>7</v>
      </c>
      <c r="L320" s="244" t="e">
        <f t="shared" si="49"/>
        <v>#DIV/0!</v>
      </c>
      <c r="N320" s="238" t="e">
        <f t="shared" si="44"/>
        <v>#N/A</v>
      </c>
      <c r="O320" s="244" t="e">
        <f t="shared" si="50"/>
        <v>#N/A</v>
      </c>
      <c r="P320" s="244" t="e">
        <f t="shared" si="51"/>
        <v>#DIV/0!</v>
      </c>
      <c r="Q320" s="244" t="e">
        <f t="shared" si="52"/>
        <v>#DIV/0!</v>
      </c>
      <c r="R320" s="244" t="e">
        <f t="shared" si="53"/>
        <v>#DIV/0!</v>
      </c>
    </row>
    <row r="321" spans="1:18" ht="15" customHeight="1" x14ac:dyDescent="0.2">
      <c r="A321" s="250">
        <f t="shared" si="54"/>
        <v>250</v>
      </c>
      <c r="B321" s="240">
        <f t="shared" si="42"/>
        <v>7640</v>
      </c>
      <c r="C321" s="241" t="e">
        <f t="shared" si="55"/>
        <v>#DIV/0!</v>
      </c>
      <c r="D321" s="241" t="e">
        <f t="shared" si="45"/>
        <v>#DIV/0!</v>
      </c>
      <c r="E321" s="241" t="e">
        <f t="shared" si="46"/>
        <v>#DIV/0!</v>
      </c>
      <c r="F321" s="241" t="e">
        <f t="shared" si="43"/>
        <v>#DIV/0!</v>
      </c>
      <c r="G321" s="241" t="e">
        <f t="shared" si="47"/>
        <v>#DIV/0!</v>
      </c>
      <c r="H321" s="241" t="e">
        <f t="shared" si="48"/>
        <v>#DIV/0!</v>
      </c>
      <c r="J321" s="238" t="e">
        <f>List1!F252</f>
        <v>#N/A</v>
      </c>
      <c r="K321" s="244">
        <v>7</v>
      </c>
      <c r="L321" s="244" t="e">
        <f t="shared" si="49"/>
        <v>#DIV/0!</v>
      </c>
      <c r="N321" s="238" t="e">
        <f t="shared" si="44"/>
        <v>#N/A</v>
      </c>
      <c r="O321" s="244" t="e">
        <f t="shared" si="50"/>
        <v>#N/A</v>
      </c>
      <c r="P321" s="244" t="e">
        <f t="shared" si="51"/>
        <v>#DIV/0!</v>
      </c>
      <c r="Q321" s="244" t="e">
        <f t="shared" si="52"/>
        <v>#DIV/0!</v>
      </c>
      <c r="R321" s="244" t="e">
        <f t="shared" si="53"/>
        <v>#DIV/0!</v>
      </c>
    </row>
    <row r="322" spans="1:18" ht="15" customHeight="1" x14ac:dyDescent="0.2">
      <c r="A322" s="250">
        <f t="shared" si="54"/>
        <v>251</v>
      </c>
      <c r="B322" s="240">
        <f t="shared" si="42"/>
        <v>7671</v>
      </c>
      <c r="C322" s="241" t="e">
        <f t="shared" si="55"/>
        <v>#DIV/0!</v>
      </c>
      <c r="D322" s="241" t="e">
        <f t="shared" si="45"/>
        <v>#DIV/0!</v>
      </c>
      <c r="E322" s="241" t="e">
        <f t="shared" si="46"/>
        <v>#DIV/0!</v>
      </c>
      <c r="F322" s="241" t="e">
        <f t="shared" si="43"/>
        <v>#DIV/0!</v>
      </c>
      <c r="G322" s="241" t="e">
        <f t="shared" si="47"/>
        <v>#DIV/0!</v>
      </c>
      <c r="H322" s="241" t="e">
        <f t="shared" si="48"/>
        <v>#DIV/0!</v>
      </c>
      <c r="J322" s="238" t="e">
        <f>List1!F253</f>
        <v>#N/A</v>
      </c>
      <c r="K322" s="244">
        <v>7</v>
      </c>
      <c r="L322" s="244" t="e">
        <f t="shared" si="49"/>
        <v>#DIV/0!</v>
      </c>
      <c r="N322" s="238" t="e">
        <f t="shared" si="44"/>
        <v>#N/A</v>
      </c>
      <c r="O322" s="244" t="e">
        <f t="shared" si="50"/>
        <v>#N/A</v>
      </c>
      <c r="P322" s="244" t="e">
        <f t="shared" si="51"/>
        <v>#DIV/0!</v>
      </c>
      <c r="Q322" s="244" t="e">
        <f t="shared" si="52"/>
        <v>#DIV/0!</v>
      </c>
      <c r="R322" s="244" t="e">
        <f t="shared" si="53"/>
        <v>#DIV/0!</v>
      </c>
    </row>
    <row r="323" spans="1:18" ht="15" customHeight="1" x14ac:dyDescent="0.2">
      <c r="A323" s="250">
        <f t="shared" si="54"/>
        <v>252</v>
      </c>
      <c r="B323" s="240">
        <f t="shared" si="42"/>
        <v>7702</v>
      </c>
      <c r="C323" s="241" t="e">
        <f t="shared" si="55"/>
        <v>#DIV/0!</v>
      </c>
      <c r="D323" s="241" t="e">
        <f t="shared" si="45"/>
        <v>#DIV/0!</v>
      </c>
      <c r="E323" s="241" t="e">
        <f t="shared" si="46"/>
        <v>#DIV/0!</v>
      </c>
      <c r="F323" s="241" t="e">
        <f t="shared" si="43"/>
        <v>#DIV/0!</v>
      </c>
      <c r="G323" s="241" t="e">
        <f t="shared" si="47"/>
        <v>#DIV/0!</v>
      </c>
      <c r="H323" s="241" t="e">
        <f t="shared" si="48"/>
        <v>#DIV/0!</v>
      </c>
      <c r="J323" s="238" t="e">
        <f>List1!F254</f>
        <v>#N/A</v>
      </c>
      <c r="K323" s="244">
        <v>7</v>
      </c>
      <c r="L323" s="244" t="e">
        <f t="shared" si="49"/>
        <v>#DIV/0!</v>
      </c>
      <c r="N323" s="238" t="e">
        <f t="shared" si="44"/>
        <v>#N/A</v>
      </c>
      <c r="O323" s="244" t="e">
        <f t="shared" si="50"/>
        <v>#N/A</v>
      </c>
      <c r="P323" s="244" t="e">
        <f t="shared" si="51"/>
        <v>#DIV/0!</v>
      </c>
      <c r="Q323" s="244" t="e">
        <f t="shared" si="52"/>
        <v>#DIV/0!</v>
      </c>
      <c r="R323" s="244" t="e">
        <f t="shared" si="53"/>
        <v>#DIV/0!</v>
      </c>
    </row>
    <row r="324" spans="1:18" ht="15" customHeight="1" x14ac:dyDescent="0.2">
      <c r="A324" s="250">
        <f t="shared" si="54"/>
        <v>253</v>
      </c>
      <c r="B324" s="240">
        <f t="shared" si="42"/>
        <v>7730</v>
      </c>
      <c r="C324" s="241" t="e">
        <f t="shared" si="55"/>
        <v>#DIV/0!</v>
      </c>
      <c r="D324" s="241" t="e">
        <f t="shared" si="45"/>
        <v>#DIV/0!</v>
      </c>
      <c r="E324" s="241" t="e">
        <f t="shared" si="46"/>
        <v>#DIV/0!</v>
      </c>
      <c r="F324" s="241" t="e">
        <f t="shared" si="43"/>
        <v>#DIV/0!</v>
      </c>
      <c r="G324" s="241" t="e">
        <f t="shared" si="47"/>
        <v>#DIV/0!</v>
      </c>
      <c r="H324" s="241" t="e">
        <f t="shared" si="48"/>
        <v>#DIV/0!</v>
      </c>
      <c r="J324" s="238" t="e">
        <f>List1!F255</f>
        <v>#N/A</v>
      </c>
      <c r="K324" s="244">
        <v>7</v>
      </c>
      <c r="L324" s="244" t="e">
        <f t="shared" si="49"/>
        <v>#DIV/0!</v>
      </c>
      <c r="N324" s="238" t="e">
        <f t="shared" si="44"/>
        <v>#N/A</v>
      </c>
      <c r="O324" s="244" t="e">
        <f t="shared" si="50"/>
        <v>#N/A</v>
      </c>
      <c r="P324" s="244" t="e">
        <f t="shared" si="51"/>
        <v>#DIV/0!</v>
      </c>
      <c r="Q324" s="244" t="e">
        <f t="shared" si="52"/>
        <v>#DIV/0!</v>
      </c>
      <c r="R324" s="244" t="e">
        <f t="shared" si="53"/>
        <v>#DIV/0!</v>
      </c>
    </row>
    <row r="325" spans="1:18" ht="15" customHeight="1" x14ac:dyDescent="0.2">
      <c r="A325" s="250">
        <f t="shared" si="54"/>
        <v>254</v>
      </c>
      <c r="B325" s="240">
        <f t="shared" si="42"/>
        <v>7761</v>
      </c>
      <c r="C325" s="241" t="e">
        <f t="shared" si="55"/>
        <v>#DIV/0!</v>
      </c>
      <c r="D325" s="241" t="e">
        <f t="shared" si="45"/>
        <v>#DIV/0!</v>
      </c>
      <c r="E325" s="241" t="e">
        <f t="shared" si="46"/>
        <v>#DIV/0!</v>
      </c>
      <c r="F325" s="241" t="e">
        <f t="shared" si="43"/>
        <v>#DIV/0!</v>
      </c>
      <c r="G325" s="241" t="e">
        <f t="shared" si="47"/>
        <v>#DIV/0!</v>
      </c>
      <c r="H325" s="241" t="e">
        <f t="shared" si="48"/>
        <v>#DIV/0!</v>
      </c>
      <c r="J325" s="238" t="e">
        <f>List1!F256</f>
        <v>#N/A</v>
      </c>
      <c r="K325" s="244">
        <v>7</v>
      </c>
      <c r="L325" s="244" t="e">
        <f t="shared" si="49"/>
        <v>#DIV/0!</v>
      </c>
      <c r="N325" s="238" t="e">
        <f t="shared" si="44"/>
        <v>#N/A</v>
      </c>
      <c r="O325" s="244" t="e">
        <f t="shared" si="50"/>
        <v>#N/A</v>
      </c>
      <c r="P325" s="244" t="e">
        <f t="shared" si="51"/>
        <v>#DIV/0!</v>
      </c>
      <c r="Q325" s="244" t="e">
        <f t="shared" si="52"/>
        <v>#DIV/0!</v>
      </c>
      <c r="R325" s="244" t="e">
        <f t="shared" si="53"/>
        <v>#DIV/0!</v>
      </c>
    </row>
    <row r="326" spans="1:18" ht="15" customHeight="1" x14ac:dyDescent="0.2">
      <c r="A326" s="250">
        <f t="shared" si="54"/>
        <v>255</v>
      </c>
      <c r="B326" s="240">
        <f t="shared" si="42"/>
        <v>7791</v>
      </c>
      <c r="C326" s="241" t="e">
        <f t="shared" si="55"/>
        <v>#DIV/0!</v>
      </c>
      <c r="D326" s="241" t="e">
        <f t="shared" si="45"/>
        <v>#DIV/0!</v>
      </c>
      <c r="E326" s="241" t="e">
        <f t="shared" si="46"/>
        <v>#DIV/0!</v>
      </c>
      <c r="F326" s="241" t="e">
        <f t="shared" si="43"/>
        <v>#DIV/0!</v>
      </c>
      <c r="G326" s="241" t="e">
        <f t="shared" si="47"/>
        <v>#DIV/0!</v>
      </c>
      <c r="H326" s="241" t="e">
        <f t="shared" si="48"/>
        <v>#DIV/0!</v>
      </c>
      <c r="J326" s="238" t="e">
        <f>List1!F257</f>
        <v>#N/A</v>
      </c>
      <c r="K326" s="244">
        <v>7</v>
      </c>
      <c r="L326" s="244" t="e">
        <f t="shared" si="49"/>
        <v>#DIV/0!</v>
      </c>
      <c r="N326" s="238" t="e">
        <f t="shared" si="44"/>
        <v>#N/A</v>
      </c>
      <c r="O326" s="244" t="e">
        <f t="shared" si="50"/>
        <v>#N/A</v>
      </c>
      <c r="P326" s="244" t="e">
        <f t="shared" si="51"/>
        <v>#DIV/0!</v>
      </c>
      <c r="Q326" s="244" t="e">
        <f t="shared" si="52"/>
        <v>#DIV/0!</v>
      </c>
      <c r="R326" s="244" t="e">
        <f t="shared" si="53"/>
        <v>#DIV/0!</v>
      </c>
    </row>
    <row r="327" spans="1:18" ht="15" customHeight="1" x14ac:dyDescent="0.2">
      <c r="A327" s="250">
        <f t="shared" si="54"/>
        <v>256</v>
      </c>
      <c r="B327" s="240">
        <f t="shared" ref="B327:B390" si="56">EOMONTH($D$5,A327)</f>
        <v>7822</v>
      </c>
      <c r="C327" s="241" t="e">
        <f t="shared" si="55"/>
        <v>#DIV/0!</v>
      </c>
      <c r="D327" s="241" t="e">
        <f t="shared" si="45"/>
        <v>#DIV/0!</v>
      </c>
      <c r="E327" s="241" t="e">
        <f t="shared" si="46"/>
        <v>#DIV/0!</v>
      </c>
      <c r="F327" s="241" t="e">
        <f t="shared" ref="F327:F390" si="57">(L327+K327)-H327</f>
        <v>#DIV/0!</v>
      </c>
      <c r="G327" s="241" t="e">
        <f t="shared" si="47"/>
        <v>#DIV/0!</v>
      </c>
      <c r="H327" s="241" t="e">
        <f t="shared" si="48"/>
        <v>#DIV/0!</v>
      </c>
      <c r="J327" s="238" t="e">
        <f>List1!F258</f>
        <v>#N/A</v>
      </c>
      <c r="K327" s="244">
        <v>7</v>
      </c>
      <c r="L327" s="244" t="e">
        <f t="shared" si="49"/>
        <v>#DIV/0!</v>
      </c>
      <c r="N327" s="238" t="e">
        <f t="shared" ref="N327:N390" si="58">POWER(1+($J$16*J327),A327)</f>
        <v>#N/A</v>
      </c>
      <c r="O327" s="244" t="e">
        <f t="shared" si="50"/>
        <v>#N/A</v>
      </c>
      <c r="P327" s="244" t="e">
        <f t="shared" si="51"/>
        <v>#DIV/0!</v>
      </c>
      <c r="Q327" s="244" t="e">
        <f t="shared" si="52"/>
        <v>#DIV/0!</v>
      </c>
      <c r="R327" s="244" t="e">
        <f t="shared" si="53"/>
        <v>#DIV/0!</v>
      </c>
    </row>
    <row r="328" spans="1:18" ht="15" customHeight="1" x14ac:dyDescent="0.2">
      <c r="A328" s="250">
        <f t="shared" si="54"/>
        <v>257</v>
      </c>
      <c r="B328" s="240">
        <f t="shared" si="56"/>
        <v>7852</v>
      </c>
      <c r="C328" s="241" t="e">
        <f t="shared" si="55"/>
        <v>#DIV/0!</v>
      </c>
      <c r="D328" s="241" t="e">
        <f t="shared" ref="D328:D391" si="59">IF(A328&lt;$J$6,0,$J$11)</f>
        <v>#DIV/0!</v>
      </c>
      <c r="E328" s="241" t="e">
        <f t="shared" ref="E328:E391" si="60">C327*$D$12*J328</f>
        <v>#DIV/0!</v>
      </c>
      <c r="F328" s="241" t="e">
        <f t="shared" si="57"/>
        <v>#DIV/0!</v>
      </c>
      <c r="G328" s="241" t="e">
        <f t="shared" ref="G328:G391" si="61">(C327*($D$13*$D$14)*($D$15*J328))/N328</f>
        <v>#DIV/0!</v>
      </c>
      <c r="H328" s="241" t="e">
        <f t="shared" ref="H328:H391" si="62">(C327*(1.5%-$D$12)*J328)/N328</f>
        <v>#DIV/0!</v>
      </c>
      <c r="J328" s="238" t="e">
        <f>List1!F259</f>
        <v>#N/A</v>
      </c>
      <c r="K328" s="244">
        <v>7</v>
      </c>
      <c r="L328" s="244" t="e">
        <f t="shared" ref="L328:L391" si="63">(C327*($J$16-$D$12)*J328)/N328</f>
        <v>#DIV/0!</v>
      </c>
      <c r="N328" s="238" t="e">
        <f t="shared" si="58"/>
        <v>#N/A</v>
      </c>
      <c r="O328" s="244" t="e">
        <f t="shared" ref="O328:O391" si="64">O327+G328</f>
        <v>#N/A</v>
      </c>
      <c r="P328" s="244" t="e">
        <f t="shared" ref="P328:P391" si="65">P327+H328</f>
        <v>#DIV/0!</v>
      </c>
      <c r="Q328" s="244" t="e">
        <f t="shared" ref="Q328:Q391" si="66">Q327+F328</f>
        <v>#DIV/0!</v>
      </c>
      <c r="R328" s="244" t="e">
        <f t="shared" ref="R328:R391" si="67">R327+D328+E328</f>
        <v>#DIV/0!</v>
      </c>
    </row>
    <row r="329" spans="1:18" ht="15" customHeight="1" x14ac:dyDescent="0.2">
      <c r="A329" s="250">
        <f t="shared" ref="A329:A392" si="68">A328+1</f>
        <v>258</v>
      </c>
      <c r="B329" s="240">
        <f t="shared" si="56"/>
        <v>7883</v>
      </c>
      <c r="C329" s="241" t="e">
        <f t="shared" ref="C329:C392" si="69">C328-D328</f>
        <v>#DIV/0!</v>
      </c>
      <c r="D329" s="241" t="e">
        <f t="shared" si="59"/>
        <v>#DIV/0!</v>
      </c>
      <c r="E329" s="241" t="e">
        <f t="shared" si="60"/>
        <v>#DIV/0!</v>
      </c>
      <c r="F329" s="241" t="e">
        <f t="shared" si="57"/>
        <v>#DIV/0!</v>
      </c>
      <c r="G329" s="241" t="e">
        <f t="shared" si="61"/>
        <v>#DIV/0!</v>
      </c>
      <c r="H329" s="241" t="e">
        <f t="shared" si="62"/>
        <v>#DIV/0!</v>
      </c>
      <c r="J329" s="238" t="e">
        <f>List1!F260</f>
        <v>#N/A</v>
      </c>
      <c r="K329" s="244">
        <v>7</v>
      </c>
      <c r="L329" s="244" t="e">
        <f t="shared" si="63"/>
        <v>#DIV/0!</v>
      </c>
      <c r="N329" s="238" t="e">
        <f t="shared" si="58"/>
        <v>#N/A</v>
      </c>
      <c r="O329" s="244" t="e">
        <f t="shared" si="64"/>
        <v>#N/A</v>
      </c>
      <c r="P329" s="244" t="e">
        <f t="shared" si="65"/>
        <v>#DIV/0!</v>
      </c>
      <c r="Q329" s="244" t="e">
        <f t="shared" si="66"/>
        <v>#DIV/0!</v>
      </c>
      <c r="R329" s="244" t="e">
        <f t="shared" si="67"/>
        <v>#DIV/0!</v>
      </c>
    </row>
    <row r="330" spans="1:18" ht="15" customHeight="1" x14ac:dyDescent="0.2">
      <c r="A330" s="250">
        <f t="shared" si="68"/>
        <v>259</v>
      </c>
      <c r="B330" s="240">
        <f t="shared" si="56"/>
        <v>7914</v>
      </c>
      <c r="C330" s="241" t="e">
        <f t="shared" si="69"/>
        <v>#DIV/0!</v>
      </c>
      <c r="D330" s="241" t="e">
        <f t="shared" si="59"/>
        <v>#DIV/0!</v>
      </c>
      <c r="E330" s="241" t="e">
        <f t="shared" si="60"/>
        <v>#DIV/0!</v>
      </c>
      <c r="F330" s="241" t="e">
        <f t="shared" si="57"/>
        <v>#DIV/0!</v>
      </c>
      <c r="G330" s="241" t="e">
        <f t="shared" si="61"/>
        <v>#DIV/0!</v>
      </c>
      <c r="H330" s="241" t="e">
        <f t="shared" si="62"/>
        <v>#DIV/0!</v>
      </c>
      <c r="J330" s="238" t="e">
        <f>List1!F261</f>
        <v>#N/A</v>
      </c>
      <c r="K330" s="244">
        <v>7</v>
      </c>
      <c r="L330" s="244" t="e">
        <f t="shared" si="63"/>
        <v>#DIV/0!</v>
      </c>
      <c r="N330" s="238" t="e">
        <f t="shared" si="58"/>
        <v>#N/A</v>
      </c>
      <c r="O330" s="244" t="e">
        <f t="shared" si="64"/>
        <v>#N/A</v>
      </c>
      <c r="P330" s="244" t="e">
        <f t="shared" si="65"/>
        <v>#DIV/0!</v>
      </c>
      <c r="Q330" s="244" t="e">
        <f t="shared" si="66"/>
        <v>#DIV/0!</v>
      </c>
      <c r="R330" s="244" t="e">
        <f t="shared" si="67"/>
        <v>#DIV/0!</v>
      </c>
    </row>
    <row r="331" spans="1:18" ht="15" customHeight="1" x14ac:dyDescent="0.2">
      <c r="A331" s="250">
        <f t="shared" si="68"/>
        <v>260</v>
      </c>
      <c r="B331" s="240">
        <f t="shared" si="56"/>
        <v>7944</v>
      </c>
      <c r="C331" s="241" t="e">
        <f t="shared" si="69"/>
        <v>#DIV/0!</v>
      </c>
      <c r="D331" s="241" t="e">
        <f t="shared" si="59"/>
        <v>#DIV/0!</v>
      </c>
      <c r="E331" s="241" t="e">
        <f t="shared" si="60"/>
        <v>#DIV/0!</v>
      </c>
      <c r="F331" s="241" t="e">
        <f t="shared" si="57"/>
        <v>#DIV/0!</v>
      </c>
      <c r="G331" s="241" t="e">
        <f t="shared" si="61"/>
        <v>#DIV/0!</v>
      </c>
      <c r="H331" s="241" t="e">
        <f t="shared" si="62"/>
        <v>#DIV/0!</v>
      </c>
      <c r="J331" s="238" t="e">
        <f>List1!F262</f>
        <v>#N/A</v>
      </c>
      <c r="K331" s="244">
        <v>7</v>
      </c>
      <c r="L331" s="244" t="e">
        <f t="shared" si="63"/>
        <v>#DIV/0!</v>
      </c>
      <c r="N331" s="238" t="e">
        <f t="shared" si="58"/>
        <v>#N/A</v>
      </c>
      <c r="O331" s="244" t="e">
        <f t="shared" si="64"/>
        <v>#N/A</v>
      </c>
      <c r="P331" s="244" t="e">
        <f t="shared" si="65"/>
        <v>#DIV/0!</v>
      </c>
      <c r="Q331" s="244" t="e">
        <f t="shared" si="66"/>
        <v>#DIV/0!</v>
      </c>
      <c r="R331" s="244" t="e">
        <f t="shared" si="67"/>
        <v>#DIV/0!</v>
      </c>
    </row>
    <row r="332" spans="1:18" ht="15" customHeight="1" x14ac:dyDescent="0.2">
      <c r="A332" s="250">
        <f t="shared" si="68"/>
        <v>261</v>
      </c>
      <c r="B332" s="240">
        <f t="shared" si="56"/>
        <v>7975</v>
      </c>
      <c r="C332" s="241" t="e">
        <f t="shared" si="69"/>
        <v>#DIV/0!</v>
      </c>
      <c r="D332" s="241" t="e">
        <f t="shared" si="59"/>
        <v>#DIV/0!</v>
      </c>
      <c r="E332" s="241" t="e">
        <f t="shared" si="60"/>
        <v>#DIV/0!</v>
      </c>
      <c r="F332" s="241" t="e">
        <f t="shared" si="57"/>
        <v>#DIV/0!</v>
      </c>
      <c r="G332" s="241" t="e">
        <f t="shared" si="61"/>
        <v>#DIV/0!</v>
      </c>
      <c r="H332" s="241" t="e">
        <f t="shared" si="62"/>
        <v>#DIV/0!</v>
      </c>
      <c r="J332" s="238" t="e">
        <f>List1!F263</f>
        <v>#N/A</v>
      </c>
      <c r="K332" s="244">
        <v>7</v>
      </c>
      <c r="L332" s="244" t="e">
        <f t="shared" si="63"/>
        <v>#DIV/0!</v>
      </c>
      <c r="N332" s="238" t="e">
        <f t="shared" si="58"/>
        <v>#N/A</v>
      </c>
      <c r="O332" s="244" t="e">
        <f t="shared" si="64"/>
        <v>#N/A</v>
      </c>
      <c r="P332" s="244" t="e">
        <f t="shared" si="65"/>
        <v>#DIV/0!</v>
      </c>
      <c r="Q332" s="244" t="e">
        <f t="shared" si="66"/>
        <v>#DIV/0!</v>
      </c>
      <c r="R332" s="244" t="e">
        <f t="shared" si="67"/>
        <v>#DIV/0!</v>
      </c>
    </row>
    <row r="333" spans="1:18" ht="15" customHeight="1" x14ac:dyDescent="0.2">
      <c r="A333" s="250">
        <f t="shared" si="68"/>
        <v>262</v>
      </c>
      <c r="B333" s="240">
        <f t="shared" si="56"/>
        <v>8005</v>
      </c>
      <c r="C333" s="241" t="e">
        <f t="shared" si="69"/>
        <v>#DIV/0!</v>
      </c>
      <c r="D333" s="241" t="e">
        <f t="shared" si="59"/>
        <v>#DIV/0!</v>
      </c>
      <c r="E333" s="241" t="e">
        <f t="shared" si="60"/>
        <v>#DIV/0!</v>
      </c>
      <c r="F333" s="241" t="e">
        <f t="shared" si="57"/>
        <v>#DIV/0!</v>
      </c>
      <c r="G333" s="241" t="e">
        <f t="shared" si="61"/>
        <v>#DIV/0!</v>
      </c>
      <c r="H333" s="241" t="e">
        <f t="shared" si="62"/>
        <v>#DIV/0!</v>
      </c>
      <c r="J333" s="238" t="e">
        <f>List1!F264</f>
        <v>#N/A</v>
      </c>
      <c r="K333" s="244">
        <v>7</v>
      </c>
      <c r="L333" s="244" t="e">
        <f t="shared" si="63"/>
        <v>#DIV/0!</v>
      </c>
      <c r="N333" s="238" t="e">
        <f t="shared" si="58"/>
        <v>#N/A</v>
      </c>
      <c r="O333" s="244" t="e">
        <f t="shared" si="64"/>
        <v>#N/A</v>
      </c>
      <c r="P333" s="244" t="e">
        <f t="shared" si="65"/>
        <v>#DIV/0!</v>
      </c>
      <c r="Q333" s="244" t="e">
        <f t="shared" si="66"/>
        <v>#DIV/0!</v>
      </c>
      <c r="R333" s="244" t="e">
        <f t="shared" si="67"/>
        <v>#DIV/0!</v>
      </c>
    </row>
    <row r="334" spans="1:18" ht="15" customHeight="1" x14ac:dyDescent="0.2">
      <c r="A334" s="250">
        <f t="shared" si="68"/>
        <v>263</v>
      </c>
      <c r="B334" s="240">
        <f t="shared" si="56"/>
        <v>8036</v>
      </c>
      <c r="C334" s="241" t="e">
        <f t="shared" si="69"/>
        <v>#DIV/0!</v>
      </c>
      <c r="D334" s="241" t="e">
        <f t="shared" si="59"/>
        <v>#DIV/0!</v>
      </c>
      <c r="E334" s="241" t="e">
        <f t="shared" si="60"/>
        <v>#DIV/0!</v>
      </c>
      <c r="F334" s="241" t="e">
        <f t="shared" si="57"/>
        <v>#DIV/0!</v>
      </c>
      <c r="G334" s="241" t="e">
        <f t="shared" si="61"/>
        <v>#DIV/0!</v>
      </c>
      <c r="H334" s="241" t="e">
        <f t="shared" si="62"/>
        <v>#DIV/0!</v>
      </c>
      <c r="J334" s="238" t="e">
        <f>List1!F265</f>
        <v>#N/A</v>
      </c>
      <c r="K334" s="244">
        <v>7</v>
      </c>
      <c r="L334" s="244" t="e">
        <f t="shared" si="63"/>
        <v>#DIV/0!</v>
      </c>
      <c r="N334" s="238" t="e">
        <f t="shared" si="58"/>
        <v>#N/A</v>
      </c>
      <c r="O334" s="244" t="e">
        <f t="shared" si="64"/>
        <v>#N/A</v>
      </c>
      <c r="P334" s="244" t="e">
        <f t="shared" si="65"/>
        <v>#DIV/0!</v>
      </c>
      <c r="Q334" s="244" t="e">
        <f t="shared" si="66"/>
        <v>#DIV/0!</v>
      </c>
      <c r="R334" s="244" t="e">
        <f t="shared" si="67"/>
        <v>#DIV/0!</v>
      </c>
    </row>
    <row r="335" spans="1:18" ht="15" customHeight="1" x14ac:dyDescent="0.2">
      <c r="A335" s="250">
        <f t="shared" si="68"/>
        <v>264</v>
      </c>
      <c r="B335" s="240">
        <f t="shared" si="56"/>
        <v>8067</v>
      </c>
      <c r="C335" s="241" t="e">
        <f t="shared" si="69"/>
        <v>#DIV/0!</v>
      </c>
      <c r="D335" s="241" t="e">
        <f t="shared" si="59"/>
        <v>#DIV/0!</v>
      </c>
      <c r="E335" s="241" t="e">
        <f t="shared" si="60"/>
        <v>#DIV/0!</v>
      </c>
      <c r="F335" s="241" t="e">
        <f t="shared" si="57"/>
        <v>#DIV/0!</v>
      </c>
      <c r="G335" s="241" t="e">
        <f t="shared" si="61"/>
        <v>#DIV/0!</v>
      </c>
      <c r="H335" s="241" t="e">
        <f t="shared" si="62"/>
        <v>#DIV/0!</v>
      </c>
      <c r="J335" s="238" t="e">
        <f>List1!F266</f>
        <v>#N/A</v>
      </c>
      <c r="K335" s="244">
        <v>7</v>
      </c>
      <c r="L335" s="244" t="e">
        <f t="shared" si="63"/>
        <v>#DIV/0!</v>
      </c>
      <c r="N335" s="238" t="e">
        <f t="shared" si="58"/>
        <v>#N/A</v>
      </c>
      <c r="O335" s="244" t="e">
        <f t="shared" si="64"/>
        <v>#N/A</v>
      </c>
      <c r="P335" s="244" t="e">
        <f t="shared" si="65"/>
        <v>#DIV/0!</v>
      </c>
      <c r="Q335" s="244" t="e">
        <f t="shared" si="66"/>
        <v>#DIV/0!</v>
      </c>
      <c r="R335" s="244" t="e">
        <f t="shared" si="67"/>
        <v>#DIV/0!</v>
      </c>
    </row>
    <row r="336" spans="1:18" ht="15" customHeight="1" x14ac:dyDescent="0.2">
      <c r="A336" s="250">
        <f t="shared" si="68"/>
        <v>265</v>
      </c>
      <c r="B336" s="240">
        <f t="shared" si="56"/>
        <v>8095</v>
      </c>
      <c r="C336" s="241" t="e">
        <f t="shared" si="69"/>
        <v>#DIV/0!</v>
      </c>
      <c r="D336" s="241" t="e">
        <f t="shared" si="59"/>
        <v>#DIV/0!</v>
      </c>
      <c r="E336" s="241" t="e">
        <f t="shared" si="60"/>
        <v>#DIV/0!</v>
      </c>
      <c r="F336" s="241" t="e">
        <f t="shared" si="57"/>
        <v>#DIV/0!</v>
      </c>
      <c r="G336" s="241" t="e">
        <f t="shared" si="61"/>
        <v>#DIV/0!</v>
      </c>
      <c r="H336" s="241" t="e">
        <f t="shared" si="62"/>
        <v>#DIV/0!</v>
      </c>
      <c r="J336" s="238" t="e">
        <f>List1!F267</f>
        <v>#N/A</v>
      </c>
      <c r="K336" s="244">
        <v>7</v>
      </c>
      <c r="L336" s="244" t="e">
        <f t="shared" si="63"/>
        <v>#DIV/0!</v>
      </c>
      <c r="N336" s="238" t="e">
        <f t="shared" si="58"/>
        <v>#N/A</v>
      </c>
      <c r="O336" s="244" t="e">
        <f t="shared" si="64"/>
        <v>#N/A</v>
      </c>
      <c r="P336" s="244" t="e">
        <f t="shared" si="65"/>
        <v>#DIV/0!</v>
      </c>
      <c r="Q336" s="244" t="e">
        <f t="shared" si="66"/>
        <v>#DIV/0!</v>
      </c>
      <c r="R336" s="244" t="e">
        <f t="shared" si="67"/>
        <v>#DIV/0!</v>
      </c>
    </row>
    <row r="337" spans="1:18" ht="15" customHeight="1" x14ac:dyDescent="0.2">
      <c r="A337" s="250">
        <f t="shared" si="68"/>
        <v>266</v>
      </c>
      <c r="B337" s="240">
        <f t="shared" si="56"/>
        <v>8126</v>
      </c>
      <c r="C337" s="241" t="e">
        <f t="shared" si="69"/>
        <v>#DIV/0!</v>
      </c>
      <c r="D337" s="241" t="e">
        <f t="shared" si="59"/>
        <v>#DIV/0!</v>
      </c>
      <c r="E337" s="241" t="e">
        <f t="shared" si="60"/>
        <v>#DIV/0!</v>
      </c>
      <c r="F337" s="241" t="e">
        <f t="shared" si="57"/>
        <v>#DIV/0!</v>
      </c>
      <c r="G337" s="241" t="e">
        <f t="shared" si="61"/>
        <v>#DIV/0!</v>
      </c>
      <c r="H337" s="241" t="e">
        <f t="shared" si="62"/>
        <v>#DIV/0!</v>
      </c>
      <c r="J337" s="238" t="e">
        <f>List1!F268</f>
        <v>#N/A</v>
      </c>
      <c r="K337" s="244">
        <v>7</v>
      </c>
      <c r="L337" s="244" t="e">
        <f t="shared" si="63"/>
        <v>#DIV/0!</v>
      </c>
      <c r="N337" s="238" t="e">
        <f t="shared" si="58"/>
        <v>#N/A</v>
      </c>
      <c r="O337" s="244" t="e">
        <f t="shared" si="64"/>
        <v>#N/A</v>
      </c>
      <c r="P337" s="244" t="e">
        <f t="shared" si="65"/>
        <v>#DIV/0!</v>
      </c>
      <c r="Q337" s="244" t="e">
        <f t="shared" si="66"/>
        <v>#DIV/0!</v>
      </c>
      <c r="R337" s="244" t="e">
        <f t="shared" si="67"/>
        <v>#DIV/0!</v>
      </c>
    </row>
    <row r="338" spans="1:18" ht="15" customHeight="1" x14ac:dyDescent="0.2">
      <c r="A338" s="250">
        <f t="shared" si="68"/>
        <v>267</v>
      </c>
      <c r="B338" s="240">
        <f t="shared" si="56"/>
        <v>8156</v>
      </c>
      <c r="C338" s="241" t="e">
        <f t="shared" si="69"/>
        <v>#DIV/0!</v>
      </c>
      <c r="D338" s="241" t="e">
        <f t="shared" si="59"/>
        <v>#DIV/0!</v>
      </c>
      <c r="E338" s="241" t="e">
        <f t="shared" si="60"/>
        <v>#DIV/0!</v>
      </c>
      <c r="F338" s="241" t="e">
        <f t="shared" si="57"/>
        <v>#DIV/0!</v>
      </c>
      <c r="G338" s="241" t="e">
        <f t="shared" si="61"/>
        <v>#DIV/0!</v>
      </c>
      <c r="H338" s="241" t="e">
        <f t="shared" si="62"/>
        <v>#DIV/0!</v>
      </c>
      <c r="J338" s="238" t="e">
        <f>List1!F269</f>
        <v>#N/A</v>
      </c>
      <c r="K338" s="244">
        <v>7</v>
      </c>
      <c r="L338" s="244" t="e">
        <f t="shared" si="63"/>
        <v>#DIV/0!</v>
      </c>
      <c r="N338" s="238" t="e">
        <f t="shared" si="58"/>
        <v>#N/A</v>
      </c>
      <c r="O338" s="244" t="e">
        <f t="shared" si="64"/>
        <v>#N/A</v>
      </c>
      <c r="P338" s="244" t="e">
        <f t="shared" si="65"/>
        <v>#DIV/0!</v>
      </c>
      <c r="Q338" s="244" t="e">
        <f t="shared" si="66"/>
        <v>#DIV/0!</v>
      </c>
      <c r="R338" s="244" t="e">
        <f t="shared" si="67"/>
        <v>#DIV/0!</v>
      </c>
    </row>
    <row r="339" spans="1:18" ht="15" customHeight="1" x14ac:dyDescent="0.2">
      <c r="A339" s="250">
        <f t="shared" si="68"/>
        <v>268</v>
      </c>
      <c r="B339" s="240">
        <f t="shared" si="56"/>
        <v>8187</v>
      </c>
      <c r="C339" s="241" t="e">
        <f t="shared" si="69"/>
        <v>#DIV/0!</v>
      </c>
      <c r="D339" s="241" t="e">
        <f t="shared" si="59"/>
        <v>#DIV/0!</v>
      </c>
      <c r="E339" s="241" t="e">
        <f t="shared" si="60"/>
        <v>#DIV/0!</v>
      </c>
      <c r="F339" s="241" t="e">
        <f t="shared" si="57"/>
        <v>#DIV/0!</v>
      </c>
      <c r="G339" s="241" t="e">
        <f t="shared" si="61"/>
        <v>#DIV/0!</v>
      </c>
      <c r="H339" s="241" t="e">
        <f t="shared" si="62"/>
        <v>#DIV/0!</v>
      </c>
      <c r="J339" s="238" t="e">
        <f>List1!F270</f>
        <v>#N/A</v>
      </c>
      <c r="K339" s="244">
        <v>7</v>
      </c>
      <c r="L339" s="244" t="e">
        <f t="shared" si="63"/>
        <v>#DIV/0!</v>
      </c>
      <c r="N339" s="238" t="e">
        <f t="shared" si="58"/>
        <v>#N/A</v>
      </c>
      <c r="O339" s="244" t="e">
        <f t="shared" si="64"/>
        <v>#N/A</v>
      </c>
      <c r="P339" s="244" t="e">
        <f t="shared" si="65"/>
        <v>#DIV/0!</v>
      </c>
      <c r="Q339" s="244" t="e">
        <f t="shared" si="66"/>
        <v>#DIV/0!</v>
      </c>
      <c r="R339" s="244" t="e">
        <f t="shared" si="67"/>
        <v>#DIV/0!</v>
      </c>
    </row>
    <row r="340" spans="1:18" ht="15" customHeight="1" x14ac:dyDescent="0.2">
      <c r="A340" s="250">
        <f t="shared" si="68"/>
        <v>269</v>
      </c>
      <c r="B340" s="240">
        <f t="shared" si="56"/>
        <v>8217</v>
      </c>
      <c r="C340" s="241" t="e">
        <f t="shared" si="69"/>
        <v>#DIV/0!</v>
      </c>
      <c r="D340" s="241" t="e">
        <f t="shared" si="59"/>
        <v>#DIV/0!</v>
      </c>
      <c r="E340" s="241" t="e">
        <f t="shared" si="60"/>
        <v>#DIV/0!</v>
      </c>
      <c r="F340" s="241" t="e">
        <f t="shared" si="57"/>
        <v>#DIV/0!</v>
      </c>
      <c r="G340" s="241" t="e">
        <f t="shared" si="61"/>
        <v>#DIV/0!</v>
      </c>
      <c r="H340" s="241" t="e">
        <f t="shared" si="62"/>
        <v>#DIV/0!</v>
      </c>
      <c r="J340" s="238" t="e">
        <f>List1!F271</f>
        <v>#N/A</v>
      </c>
      <c r="K340" s="244">
        <v>7</v>
      </c>
      <c r="L340" s="244" t="e">
        <f t="shared" si="63"/>
        <v>#DIV/0!</v>
      </c>
      <c r="N340" s="238" t="e">
        <f t="shared" si="58"/>
        <v>#N/A</v>
      </c>
      <c r="O340" s="244" t="e">
        <f t="shared" si="64"/>
        <v>#N/A</v>
      </c>
      <c r="P340" s="244" t="e">
        <f t="shared" si="65"/>
        <v>#DIV/0!</v>
      </c>
      <c r="Q340" s="244" t="e">
        <f t="shared" si="66"/>
        <v>#DIV/0!</v>
      </c>
      <c r="R340" s="244" t="e">
        <f t="shared" si="67"/>
        <v>#DIV/0!</v>
      </c>
    </row>
    <row r="341" spans="1:18" ht="15" customHeight="1" x14ac:dyDescent="0.2">
      <c r="A341" s="250">
        <f t="shared" si="68"/>
        <v>270</v>
      </c>
      <c r="B341" s="240">
        <f t="shared" si="56"/>
        <v>8248</v>
      </c>
      <c r="C341" s="241" t="e">
        <f t="shared" si="69"/>
        <v>#DIV/0!</v>
      </c>
      <c r="D341" s="241" t="e">
        <f t="shared" si="59"/>
        <v>#DIV/0!</v>
      </c>
      <c r="E341" s="241" t="e">
        <f t="shared" si="60"/>
        <v>#DIV/0!</v>
      </c>
      <c r="F341" s="241" t="e">
        <f t="shared" si="57"/>
        <v>#DIV/0!</v>
      </c>
      <c r="G341" s="241" t="e">
        <f t="shared" si="61"/>
        <v>#DIV/0!</v>
      </c>
      <c r="H341" s="241" t="e">
        <f t="shared" si="62"/>
        <v>#DIV/0!</v>
      </c>
      <c r="J341" s="238" t="e">
        <f>List1!F272</f>
        <v>#N/A</v>
      </c>
      <c r="K341" s="244">
        <v>7</v>
      </c>
      <c r="L341" s="244" t="e">
        <f t="shared" si="63"/>
        <v>#DIV/0!</v>
      </c>
      <c r="N341" s="238" t="e">
        <f t="shared" si="58"/>
        <v>#N/A</v>
      </c>
      <c r="O341" s="244" t="e">
        <f t="shared" si="64"/>
        <v>#N/A</v>
      </c>
      <c r="P341" s="244" t="e">
        <f t="shared" si="65"/>
        <v>#DIV/0!</v>
      </c>
      <c r="Q341" s="244" t="e">
        <f t="shared" si="66"/>
        <v>#DIV/0!</v>
      </c>
      <c r="R341" s="244" t="e">
        <f t="shared" si="67"/>
        <v>#DIV/0!</v>
      </c>
    </row>
    <row r="342" spans="1:18" ht="15" customHeight="1" x14ac:dyDescent="0.2">
      <c r="A342" s="250">
        <f t="shared" si="68"/>
        <v>271</v>
      </c>
      <c r="B342" s="240">
        <f t="shared" si="56"/>
        <v>8279</v>
      </c>
      <c r="C342" s="241" t="e">
        <f t="shared" si="69"/>
        <v>#DIV/0!</v>
      </c>
      <c r="D342" s="241" t="e">
        <f t="shared" si="59"/>
        <v>#DIV/0!</v>
      </c>
      <c r="E342" s="241" t="e">
        <f t="shared" si="60"/>
        <v>#DIV/0!</v>
      </c>
      <c r="F342" s="241" t="e">
        <f t="shared" si="57"/>
        <v>#DIV/0!</v>
      </c>
      <c r="G342" s="241" t="e">
        <f t="shared" si="61"/>
        <v>#DIV/0!</v>
      </c>
      <c r="H342" s="241" t="e">
        <f t="shared" si="62"/>
        <v>#DIV/0!</v>
      </c>
      <c r="J342" s="238" t="e">
        <f>List1!F273</f>
        <v>#N/A</v>
      </c>
      <c r="K342" s="244">
        <v>7</v>
      </c>
      <c r="L342" s="244" t="e">
        <f t="shared" si="63"/>
        <v>#DIV/0!</v>
      </c>
      <c r="N342" s="238" t="e">
        <f t="shared" si="58"/>
        <v>#N/A</v>
      </c>
      <c r="O342" s="244" t="e">
        <f t="shared" si="64"/>
        <v>#N/A</v>
      </c>
      <c r="P342" s="244" t="e">
        <f t="shared" si="65"/>
        <v>#DIV/0!</v>
      </c>
      <c r="Q342" s="244" t="e">
        <f t="shared" si="66"/>
        <v>#DIV/0!</v>
      </c>
      <c r="R342" s="244" t="e">
        <f t="shared" si="67"/>
        <v>#DIV/0!</v>
      </c>
    </row>
    <row r="343" spans="1:18" ht="15" customHeight="1" x14ac:dyDescent="0.2">
      <c r="A343" s="250">
        <f t="shared" si="68"/>
        <v>272</v>
      </c>
      <c r="B343" s="240">
        <f t="shared" si="56"/>
        <v>8309</v>
      </c>
      <c r="C343" s="241" t="e">
        <f t="shared" si="69"/>
        <v>#DIV/0!</v>
      </c>
      <c r="D343" s="241" t="e">
        <f t="shared" si="59"/>
        <v>#DIV/0!</v>
      </c>
      <c r="E343" s="241" t="e">
        <f t="shared" si="60"/>
        <v>#DIV/0!</v>
      </c>
      <c r="F343" s="241" t="e">
        <f t="shared" si="57"/>
        <v>#DIV/0!</v>
      </c>
      <c r="G343" s="241" t="e">
        <f t="shared" si="61"/>
        <v>#DIV/0!</v>
      </c>
      <c r="H343" s="241" t="e">
        <f t="shared" si="62"/>
        <v>#DIV/0!</v>
      </c>
      <c r="J343" s="238" t="e">
        <f>List1!F274</f>
        <v>#N/A</v>
      </c>
      <c r="K343" s="244">
        <v>7</v>
      </c>
      <c r="L343" s="244" t="e">
        <f t="shared" si="63"/>
        <v>#DIV/0!</v>
      </c>
      <c r="N343" s="238" t="e">
        <f t="shared" si="58"/>
        <v>#N/A</v>
      </c>
      <c r="O343" s="244" t="e">
        <f t="shared" si="64"/>
        <v>#N/A</v>
      </c>
      <c r="P343" s="244" t="e">
        <f t="shared" si="65"/>
        <v>#DIV/0!</v>
      </c>
      <c r="Q343" s="244" t="e">
        <f t="shared" si="66"/>
        <v>#DIV/0!</v>
      </c>
      <c r="R343" s="244" t="e">
        <f t="shared" si="67"/>
        <v>#DIV/0!</v>
      </c>
    </row>
    <row r="344" spans="1:18" ht="15" customHeight="1" x14ac:dyDescent="0.2">
      <c r="A344" s="250">
        <f t="shared" si="68"/>
        <v>273</v>
      </c>
      <c r="B344" s="240">
        <f t="shared" si="56"/>
        <v>8340</v>
      </c>
      <c r="C344" s="241" t="e">
        <f t="shared" si="69"/>
        <v>#DIV/0!</v>
      </c>
      <c r="D344" s="241" t="e">
        <f t="shared" si="59"/>
        <v>#DIV/0!</v>
      </c>
      <c r="E344" s="241" t="e">
        <f t="shared" si="60"/>
        <v>#DIV/0!</v>
      </c>
      <c r="F344" s="241" t="e">
        <f t="shared" si="57"/>
        <v>#DIV/0!</v>
      </c>
      <c r="G344" s="241" t="e">
        <f t="shared" si="61"/>
        <v>#DIV/0!</v>
      </c>
      <c r="H344" s="241" t="e">
        <f t="shared" si="62"/>
        <v>#DIV/0!</v>
      </c>
      <c r="J344" s="238" t="e">
        <f>List1!F275</f>
        <v>#N/A</v>
      </c>
      <c r="K344" s="244">
        <v>7</v>
      </c>
      <c r="L344" s="244" t="e">
        <f t="shared" si="63"/>
        <v>#DIV/0!</v>
      </c>
      <c r="N344" s="238" t="e">
        <f t="shared" si="58"/>
        <v>#N/A</v>
      </c>
      <c r="O344" s="244" t="e">
        <f t="shared" si="64"/>
        <v>#N/A</v>
      </c>
      <c r="P344" s="244" t="e">
        <f t="shared" si="65"/>
        <v>#DIV/0!</v>
      </c>
      <c r="Q344" s="244" t="e">
        <f t="shared" si="66"/>
        <v>#DIV/0!</v>
      </c>
      <c r="R344" s="244" t="e">
        <f t="shared" si="67"/>
        <v>#DIV/0!</v>
      </c>
    </row>
    <row r="345" spans="1:18" ht="15" customHeight="1" x14ac:dyDescent="0.2">
      <c r="A345" s="250">
        <f t="shared" si="68"/>
        <v>274</v>
      </c>
      <c r="B345" s="240">
        <f t="shared" si="56"/>
        <v>8370</v>
      </c>
      <c r="C345" s="241" t="e">
        <f t="shared" si="69"/>
        <v>#DIV/0!</v>
      </c>
      <c r="D345" s="241" t="e">
        <f t="shared" si="59"/>
        <v>#DIV/0!</v>
      </c>
      <c r="E345" s="241" t="e">
        <f t="shared" si="60"/>
        <v>#DIV/0!</v>
      </c>
      <c r="F345" s="241" t="e">
        <f t="shared" si="57"/>
        <v>#DIV/0!</v>
      </c>
      <c r="G345" s="241" t="e">
        <f t="shared" si="61"/>
        <v>#DIV/0!</v>
      </c>
      <c r="H345" s="241" t="e">
        <f t="shared" si="62"/>
        <v>#DIV/0!</v>
      </c>
      <c r="J345" s="238" t="e">
        <f>List1!F276</f>
        <v>#N/A</v>
      </c>
      <c r="K345" s="244">
        <v>7</v>
      </c>
      <c r="L345" s="244" t="e">
        <f t="shared" si="63"/>
        <v>#DIV/0!</v>
      </c>
      <c r="N345" s="238" t="e">
        <f t="shared" si="58"/>
        <v>#N/A</v>
      </c>
      <c r="O345" s="244" t="e">
        <f t="shared" si="64"/>
        <v>#N/A</v>
      </c>
      <c r="P345" s="244" t="e">
        <f t="shared" si="65"/>
        <v>#DIV/0!</v>
      </c>
      <c r="Q345" s="244" t="e">
        <f t="shared" si="66"/>
        <v>#DIV/0!</v>
      </c>
      <c r="R345" s="244" t="e">
        <f t="shared" si="67"/>
        <v>#DIV/0!</v>
      </c>
    </row>
    <row r="346" spans="1:18" ht="15" customHeight="1" x14ac:dyDescent="0.2">
      <c r="A346" s="250">
        <f t="shared" si="68"/>
        <v>275</v>
      </c>
      <c r="B346" s="240">
        <f t="shared" si="56"/>
        <v>8401</v>
      </c>
      <c r="C346" s="241" t="e">
        <f t="shared" si="69"/>
        <v>#DIV/0!</v>
      </c>
      <c r="D346" s="241" t="e">
        <f t="shared" si="59"/>
        <v>#DIV/0!</v>
      </c>
      <c r="E346" s="241" t="e">
        <f t="shared" si="60"/>
        <v>#DIV/0!</v>
      </c>
      <c r="F346" s="241" t="e">
        <f t="shared" si="57"/>
        <v>#DIV/0!</v>
      </c>
      <c r="G346" s="241" t="e">
        <f t="shared" si="61"/>
        <v>#DIV/0!</v>
      </c>
      <c r="H346" s="241" t="e">
        <f t="shared" si="62"/>
        <v>#DIV/0!</v>
      </c>
      <c r="J346" s="238" t="e">
        <f>List1!F277</f>
        <v>#N/A</v>
      </c>
      <c r="K346" s="244">
        <v>7</v>
      </c>
      <c r="L346" s="244" t="e">
        <f t="shared" si="63"/>
        <v>#DIV/0!</v>
      </c>
      <c r="N346" s="238" t="e">
        <f t="shared" si="58"/>
        <v>#N/A</v>
      </c>
      <c r="O346" s="244" t="e">
        <f t="shared" si="64"/>
        <v>#N/A</v>
      </c>
      <c r="P346" s="244" t="e">
        <f t="shared" si="65"/>
        <v>#DIV/0!</v>
      </c>
      <c r="Q346" s="244" t="e">
        <f t="shared" si="66"/>
        <v>#DIV/0!</v>
      </c>
      <c r="R346" s="244" t="e">
        <f t="shared" si="67"/>
        <v>#DIV/0!</v>
      </c>
    </row>
    <row r="347" spans="1:18" ht="15" customHeight="1" x14ac:dyDescent="0.2">
      <c r="A347" s="250">
        <f t="shared" si="68"/>
        <v>276</v>
      </c>
      <c r="B347" s="240">
        <f t="shared" si="56"/>
        <v>8432</v>
      </c>
      <c r="C347" s="241" t="e">
        <f t="shared" si="69"/>
        <v>#DIV/0!</v>
      </c>
      <c r="D347" s="241" t="e">
        <f t="shared" si="59"/>
        <v>#DIV/0!</v>
      </c>
      <c r="E347" s="241" t="e">
        <f t="shared" si="60"/>
        <v>#DIV/0!</v>
      </c>
      <c r="F347" s="241" t="e">
        <f t="shared" si="57"/>
        <v>#DIV/0!</v>
      </c>
      <c r="G347" s="241" t="e">
        <f t="shared" si="61"/>
        <v>#DIV/0!</v>
      </c>
      <c r="H347" s="241" t="e">
        <f t="shared" si="62"/>
        <v>#DIV/0!</v>
      </c>
      <c r="J347" s="238" t="e">
        <f>List1!F278</f>
        <v>#N/A</v>
      </c>
      <c r="K347" s="244">
        <v>7</v>
      </c>
      <c r="L347" s="244" t="e">
        <f t="shared" si="63"/>
        <v>#DIV/0!</v>
      </c>
      <c r="N347" s="238" t="e">
        <f t="shared" si="58"/>
        <v>#N/A</v>
      </c>
      <c r="O347" s="244" t="e">
        <f t="shared" si="64"/>
        <v>#N/A</v>
      </c>
      <c r="P347" s="244" t="e">
        <f t="shared" si="65"/>
        <v>#DIV/0!</v>
      </c>
      <c r="Q347" s="244" t="e">
        <f t="shared" si="66"/>
        <v>#DIV/0!</v>
      </c>
      <c r="R347" s="244" t="e">
        <f t="shared" si="67"/>
        <v>#DIV/0!</v>
      </c>
    </row>
    <row r="348" spans="1:18" ht="15" customHeight="1" x14ac:dyDescent="0.2">
      <c r="A348" s="250">
        <f t="shared" si="68"/>
        <v>277</v>
      </c>
      <c r="B348" s="240">
        <f t="shared" si="56"/>
        <v>8460</v>
      </c>
      <c r="C348" s="241" t="e">
        <f t="shared" si="69"/>
        <v>#DIV/0!</v>
      </c>
      <c r="D348" s="241" t="e">
        <f t="shared" si="59"/>
        <v>#DIV/0!</v>
      </c>
      <c r="E348" s="241" t="e">
        <f t="shared" si="60"/>
        <v>#DIV/0!</v>
      </c>
      <c r="F348" s="241" t="e">
        <f t="shared" si="57"/>
        <v>#DIV/0!</v>
      </c>
      <c r="G348" s="241" t="e">
        <f t="shared" si="61"/>
        <v>#DIV/0!</v>
      </c>
      <c r="H348" s="241" t="e">
        <f t="shared" si="62"/>
        <v>#DIV/0!</v>
      </c>
      <c r="J348" s="238" t="e">
        <f>List1!F279</f>
        <v>#N/A</v>
      </c>
      <c r="K348" s="244">
        <v>7</v>
      </c>
      <c r="L348" s="244" t="e">
        <f t="shared" si="63"/>
        <v>#DIV/0!</v>
      </c>
      <c r="N348" s="238" t="e">
        <f t="shared" si="58"/>
        <v>#N/A</v>
      </c>
      <c r="O348" s="244" t="e">
        <f t="shared" si="64"/>
        <v>#N/A</v>
      </c>
      <c r="P348" s="244" t="e">
        <f t="shared" si="65"/>
        <v>#DIV/0!</v>
      </c>
      <c r="Q348" s="244" t="e">
        <f t="shared" si="66"/>
        <v>#DIV/0!</v>
      </c>
      <c r="R348" s="244" t="e">
        <f t="shared" si="67"/>
        <v>#DIV/0!</v>
      </c>
    </row>
    <row r="349" spans="1:18" ht="15" customHeight="1" x14ac:dyDescent="0.2">
      <c r="A349" s="250">
        <f t="shared" si="68"/>
        <v>278</v>
      </c>
      <c r="B349" s="240">
        <f t="shared" si="56"/>
        <v>8491</v>
      </c>
      <c r="C349" s="241" t="e">
        <f t="shared" si="69"/>
        <v>#DIV/0!</v>
      </c>
      <c r="D349" s="241" t="e">
        <f t="shared" si="59"/>
        <v>#DIV/0!</v>
      </c>
      <c r="E349" s="241" t="e">
        <f t="shared" si="60"/>
        <v>#DIV/0!</v>
      </c>
      <c r="F349" s="241" t="e">
        <f t="shared" si="57"/>
        <v>#DIV/0!</v>
      </c>
      <c r="G349" s="241" t="e">
        <f t="shared" si="61"/>
        <v>#DIV/0!</v>
      </c>
      <c r="H349" s="241" t="e">
        <f t="shared" si="62"/>
        <v>#DIV/0!</v>
      </c>
      <c r="J349" s="238" t="e">
        <f>List1!F280</f>
        <v>#N/A</v>
      </c>
      <c r="K349" s="244">
        <v>7</v>
      </c>
      <c r="L349" s="244" t="e">
        <f t="shared" si="63"/>
        <v>#DIV/0!</v>
      </c>
      <c r="N349" s="238" t="e">
        <f t="shared" si="58"/>
        <v>#N/A</v>
      </c>
      <c r="O349" s="244" t="e">
        <f t="shared" si="64"/>
        <v>#N/A</v>
      </c>
      <c r="P349" s="244" t="e">
        <f t="shared" si="65"/>
        <v>#DIV/0!</v>
      </c>
      <c r="Q349" s="244" t="e">
        <f t="shared" si="66"/>
        <v>#DIV/0!</v>
      </c>
      <c r="R349" s="244" t="e">
        <f t="shared" si="67"/>
        <v>#DIV/0!</v>
      </c>
    </row>
    <row r="350" spans="1:18" ht="15" customHeight="1" x14ac:dyDescent="0.2">
      <c r="A350" s="250">
        <f t="shared" si="68"/>
        <v>279</v>
      </c>
      <c r="B350" s="240">
        <f t="shared" si="56"/>
        <v>8521</v>
      </c>
      <c r="C350" s="241" t="e">
        <f t="shared" si="69"/>
        <v>#DIV/0!</v>
      </c>
      <c r="D350" s="241" t="e">
        <f t="shared" si="59"/>
        <v>#DIV/0!</v>
      </c>
      <c r="E350" s="241" t="e">
        <f t="shared" si="60"/>
        <v>#DIV/0!</v>
      </c>
      <c r="F350" s="241" t="e">
        <f t="shared" si="57"/>
        <v>#DIV/0!</v>
      </c>
      <c r="G350" s="241" t="e">
        <f t="shared" si="61"/>
        <v>#DIV/0!</v>
      </c>
      <c r="H350" s="241" t="e">
        <f t="shared" si="62"/>
        <v>#DIV/0!</v>
      </c>
      <c r="J350" s="238" t="e">
        <f>List1!F281</f>
        <v>#N/A</v>
      </c>
      <c r="K350" s="244">
        <v>7</v>
      </c>
      <c r="L350" s="244" t="e">
        <f t="shared" si="63"/>
        <v>#DIV/0!</v>
      </c>
      <c r="N350" s="238" t="e">
        <f t="shared" si="58"/>
        <v>#N/A</v>
      </c>
      <c r="O350" s="244" t="e">
        <f t="shared" si="64"/>
        <v>#N/A</v>
      </c>
      <c r="P350" s="244" t="e">
        <f t="shared" si="65"/>
        <v>#DIV/0!</v>
      </c>
      <c r="Q350" s="244" t="e">
        <f t="shared" si="66"/>
        <v>#DIV/0!</v>
      </c>
      <c r="R350" s="244" t="e">
        <f t="shared" si="67"/>
        <v>#DIV/0!</v>
      </c>
    </row>
    <row r="351" spans="1:18" ht="15" customHeight="1" x14ac:dyDescent="0.2">
      <c r="A351" s="250">
        <f t="shared" si="68"/>
        <v>280</v>
      </c>
      <c r="B351" s="240">
        <f t="shared" si="56"/>
        <v>8552</v>
      </c>
      <c r="C351" s="241" t="e">
        <f t="shared" si="69"/>
        <v>#DIV/0!</v>
      </c>
      <c r="D351" s="241" t="e">
        <f t="shared" si="59"/>
        <v>#DIV/0!</v>
      </c>
      <c r="E351" s="241" t="e">
        <f t="shared" si="60"/>
        <v>#DIV/0!</v>
      </c>
      <c r="F351" s="241" t="e">
        <f t="shared" si="57"/>
        <v>#DIV/0!</v>
      </c>
      <c r="G351" s="241" t="e">
        <f t="shared" si="61"/>
        <v>#DIV/0!</v>
      </c>
      <c r="H351" s="241" t="e">
        <f t="shared" si="62"/>
        <v>#DIV/0!</v>
      </c>
      <c r="J351" s="238" t="e">
        <f>List1!F282</f>
        <v>#N/A</v>
      </c>
      <c r="K351" s="244">
        <v>7</v>
      </c>
      <c r="L351" s="244" t="e">
        <f t="shared" si="63"/>
        <v>#DIV/0!</v>
      </c>
      <c r="N351" s="238" t="e">
        <f t="shared" si="58"/>
        <v>#N/A</v>
      </c>
      <c r="O351" s="244" t="e">
        <f t="shared" si="64"/>
        <v>#N/A</v>
      </c>
      <c r="P351" s="244" t="e">
        <f t="shared" si="65"/>
        <v>#DIV/0!</v>
      </c>
      <c r="Q351" s="244" t="e">
        <f t="shared" si="66"/>
        <v>#DIV/0!</v>
      </c>
      <c r="R351" s="244" t="e">
        <f t="shared" si="67"/>
        <v>#DIV/0!</v>
      </c>
    </row>
    <row r="352" spans="1:18" ht="15" customHeight="1" x14ac:dyDescent="0.2">
      <c r="A352" s="250">
        <f t="shared" si="68"/>
        <v>281</v>
      </c>
      <c r="B352" s="240">
        <f t="shared" si="56"/>
        <v>8582</v>
      </c>
      <c r="C352" s="241" t="e">
        <f t="shared" si="69"/>
        <v>#DIV/0!</v>
      </c>
      <c r="D352" s="241" t="e">
        <f t="shared" si="59"/>
        <v>#DIV/0!</v>
      </c>
      <c r="E352" s="241" t="e">
        <f t="shared" si="60"/>
        <v>#DIV/0!</v>
      </c>
      <c r="F352" s="241" t="e">
        <f t="shared" si="57"/>
        <v>#DIV/0!</v>
      </c>
      <c r="G352" s="241" t="e">
        <f t="shared" si="61"/>
        <v>#DIV/0!</v>
      </c>
      <c r="H352" s="241" t="e">
        <f t="shared" si="62"/>
        <v>#DIV/0!</v>
      </c>
      <c r="J352" s="238" t="e">
        <f>List1!F283</f>
        <v>#N/A</v>
      </c>
      <c r="K352" s="244">
        <v>7</v>
      </c>
      <c r="L352" s="244" t="e">
        <f t="shared" si="63"/>
        <v>#DIV/0!</v>
      </c>
      <c r="N352" s="238" t="e">
        <f t="shared" si="58"/>
        <v>#N/A</v>
      </c>
      <c r="O352" s="244" t="e">
        <f t="shared" si="64"/>
        <v>#N/A</v>
      </c>
      <c r="P352" s="244" t="e">
        <f t="shared" si="65"/>
        <v>#DIV/0!</v>
      </c>
      <c r="Q352" s="244" t="e">
        <f t="shared" si="66"/>
        <v>#DIV/0!</v>
      </c>
      <c r="R352" s="244" t="e">
        <f t="shared" si="67"/>
        <v>#DIV/0!</v>
      </c>
    </row>
    <row r="353" spans="1:18" ht="15" customHeight="1" x14ac:dyDescent="0.2">
      <c r="A353" s="250">
        <f t="shared" si="68"/>
        <v>282</v>
      </c>
      <c r="B353" s="240">
        <f t="shared" si="56"/>
        <v>8613</v>
      </c>
      <c r="C353" s="241" t="e">
        <f t="shared" si="69"/>
        <v>#DIV/0!</v>
      </c>
      <c r="D353" s="241" t="e">
        <f t="shared" si="59"/>
        <v>#DIV/0!</v>
      </c>
      <c r="E353" s="241" t="e">
        <f t="shared" si="60"/>
        <v>#DIV/0!</v>
      </c>
      <c r="F353" s="241" t="e">
        <f t="shared" si="57"/>
        <v>#DIV/0!</v>
      </c>
      <c r="G353" s="241" t="e">
        <f t="shared" si="61"/>
        <v>#DIV/0!</v>
      </c>
      <c r="H353" s="241" t="e">
        <f t="shared" si="62"/>
        <v>#DIV/0!</v>
      </c>
      <c r="J353" s="238" t="e">
        <f>List1!F284</f>
        <v>#N/A</v>
      </c>
      <c r="K353" s="244">
        <v>7</v>
      </c>
      <c r="L353" s="244" t="e">
        <f t="shared" si="63"/>
        <v>#DIV/0!</v>
      </c>
      <c r="N353" s="238" t="e">
        <f t="shared" si="58"/>
        <v>#N/A</v>
      </c>
      <c r="O353" s="244" t="e">
        <f t="shared" si="64"/>
        <v>#N/A</v>
      </c>
      <c r="P353" s="244" t="e">
        <f t="shared" si="65"/>
        <v>#DIV/0!</v>
      </c>
      <c r="Q353" s="244" t="e">
        <f t="shared" si="66"/>
        <v>#DIV/0!</v>
      </c>
      <c r="R353" s="244" t="e">
        <f t="shared" si="67"/>
        <v>#DIV/0!</v>
      </c>
    </row>
    <row r="354" spans="1:18" ht="15" customHeight="1" x14ac:dyDescent="0.2">
      <c r="A354" s="250">
        <f t="shared" si="68"/>
        <v>283</v>
      </c>
      <c r="B354" s="240">
        <f t="shared" si="56"/>
        <v>8644</v>
      </c>
      <c r="C354" s="241" t="e">
        <f t="shared" si="69"/>
        <v>#DIV/0!</v>
      </c>
      <c r="D354" s="241" t="e">
        <f t="shared" si="59"/>
        <v>#DIV/0!</v>
      </c>
      <c r="E354" s="241" t="e">
        <f t="shared" si="60"/>
        <v>#DIV/0!</v>
      </c>
      <c r="F354" s="241" t="e">
        <f t="shared" si="57"/>
        <v>#DIV/0!</v>
      </c>
      <c r="G354" s="241" t="e">
        <f t="shared" si="61"/>
        <v>#DIV/0!</v>
      </c>
      <c r="H354" s="241" t="e">
        <f t="shared" si="62"/>
        <v>#DIV/0!</v>
      </c>
      <c r="J354" s="238" t="e">
        <f>List1!F285</f>
        <v>#N/A</v>
      </c>
      <c r="K354" s="244">
        <v>7</v>
      </c>
      <c r="L354" s="244" t="e">
        <f t="shared" si="63"/>
        <v>#DIV/0!</v>
      </c>
      <c r="N354" s="238" t="e">
        <f t="shared" si="58"/>
        <v>#N/A</v>
      </c>
      <c r="O354" s="244" t="e">
        <f t="shared" si="64"/>
        <v>#N/A</v>
      </c>
      <c r="P354" s="244" t="e">
        <f t="shared" si="65"/>
        <v>#DIV/0!</v>
      </c>
      <c r="Q354" s="244" t="e">
        <f t="shared" si="66"/>
        <v>#DIV/0!</v>
      </c>
      <c r="R354" s="244" t="e">
        <f t="shared" si="67"/>
        <v>#DIV/0!</v>
      </c>
    </row>
    <row r="355" spans="1:18" ht="15" customHeight="1" x14ac:dyDescent="0.2">
      <c r="A355" s="250">
        <f t="shared" si="68"/>
        <v>284</v>
      </c>
      <c r="B355" s="240">
        <f t="shared" si="56"/>
        <v>8674</v>
      </c>
      <c r="C355" s="241" t="e">
        <f t="shared" si="69"/>
        <v>#DIV/0!</v>
      </c>
      <c r="D355" s="241" t="e">
        <f t="shared" si="59"/>
        <v>#DIV/0!</v>
      </c>
      <c r="E355" s="241" t="e">
        <f t="shared" si="60"/>
        <v>#DIV/0!</v>
      </c>
      <c r="F355" s="241" t="e">
        <f t="shared" si="57"/>
        <v>#DIV/0!</v>
      </c>
      <c r="G355" s="241" t="e">
        <f t="shared" si="61"/>
        <v>#DIV/0!</v>
      </c>
      <c r="H355" s="241" t="e">
        <f t="shared" si="62"/>
        <v>#DIV/0!</v>
      </c>
      <c r="J355" s="238" t="e">
        <f>List1!F286</f>
        <v>#N/A</v>
      </c>
      <c r="K355" s="244">
        <v>7</v>
      </c>
      <c r="L355" s="244" t="e">
        <f t="shared" si="63"/>
        <v>#DIV/0!</v>
      </c>
      <c r="N355" s="238" t="e">
        <f t="shared" si="58"/>
        <v>#N/A</v>
      </c>
      <c r="O355" s="244" t="e">
        <f t="shared" si="64"/>
        <v>#N/A</v>
      </c>
      <c r="P355" s="244" t="e">
        <f t="shared" si="65"/>
        <v>#DIV/0!</v>
      </c>
      <c r="Q355" s="244" t="e">
        <f t="shared" si="66"/>
        <v>#DIV/0!</v>
      </c>
      <c r="R355" s="244" t="e">
        <f t="shared" si="67"/>
        <v>#DIV/0!</v>
      </c>
    </row>
    <row r="356" spans="1:18" ht="15" customHeight="1" x14ac:dyDescent="0.2">
      <c r="A356" s="250">
        <f t="shared" si="68"/>
        <v>285</v>
      </c>
      <c r="B356" s="240">
        <f t="shared" si="56"/>
        <v>8705</v>
      </c>
      <c r="C356" s="241" t="e">
        <f t="shared" si="69"/>
        <v>#DIV/0!</v>
      </c>
      <c r="D356" s="241" t="e">
        <f t="shared" si="59"/>
        <v>#DIV/0!</v>
      </c>
      <c r="E356" s="241" t="e">
        <f t="shared" si="60"/>
        <v>#DIV/0!</v>
      </c>
      <c r="F356" s="241" t="e">
        <f t="shared" si="57"/>
        <v>#DIV/0!</v>
      </c>
      <c r="G356" s="241" t="e">
        <f t="shared" si="61"/>
        <v>#DIV/0!</v>
      </c>
      <c r="H356" s="241" t="e">
        <f t="shared" si="62"/>
        <v>#DIV/0!</v>
      </c>
      <c r="J356" s="238" t="e">
        <f>List1!F287</f>
        <v>#N/A</v>
      </c>
      <c r="K356" s="244">
        <v>7</v>
      </c>
      <c r="L356" s="244" t="e">
        <f t="shared" si="63"/>
        <v>#DIV/0!</v>
      </c>
      <c r="N356" s="238" t="e">
        <f t="shared" si="58"/>
        <v>#N/A</v>
      </c>
      <c r="O356" s="244" t="e">
        <f t="shared" si="64"/>
        <v>#N/A</v>
      </c>
      <c r="P356" s="244" t="e">
        <f t="shared" si="65"/>
        <v>#DIV/0!</v>
      </c>
      <c r="Q356" s="244" t="e">
        <f t="shared" si="66"/>
        <v>#DIV/0!</v>
      </c>
      <c r="R356" s="244" t="e">
        <f t="shared" si="67"/>
        <v>#DIV/0!</v>
      </c>
    </row>
    <row r="357" spans="1:18" ht="15" customHeight="1" x14ac:dyDescent="0.2">
      <c r="A357" s="250">
        <f t="shared" si="68"/>
        <v>286</v>
      </c>
      <c r="B357" s="240">
        <f t="shared" si="56"/>
        <v>8735</v>
      </c>
      <c r="C357" s="241" t="e">
        <f t="shared" si="69"/>
        <v>#DIV/0!</v>
      </c>
      <c r="D357" s="241" t="e">
        <f t="shared" si="59"/>
        <v>#DIV/0!</v>
      </c>
      <c r="E357" s="241" t="e">
        <f t="shared" si="60"/>
        <v>#DIV/0!</v>
      </c>
      <c r="F357" s="241" t="e">
        <f t="shared" si="57"/>
        <v>#DIV/0!</v>
      </c>
      <c r="G357" s="241" t="e">
        <f t="shared" si="61"/>
        <v>#DIV/0!</v>
      </c>
      <c r="H357" s="241" t="e">
        <f t="shared" si="62"/>
        <v>#DIV/0!</v>
      </c>
      <c r="J357" s="238" t="e">
        <f>List1!F288</f>
        <v>#N/A</v>
      </c>
      <c r="K357" s="244">
        <v>7</v>
      </c>
      <c r="L357" s="244" t="e">
        <f t="shared" si="63"/>
        <v>#DIV/0!</v>
      </c>
      <c r="N357" s="238" t="e">
        <f t="shared" si="58"/>
        <v>#N/A</v>
      </c>
      <c r="O357" s="244" t="e">
        <f t="shared" si="64"/>
        <v>#N/A</v>
      </c>
      <c r="P357" s="244" t="e">
        <f t="shared" si="65"/>
        <v>#DIV/0!</v>
      </c>
      <c r="Q357" s="244" t="e">
        <f t="shared" si="66"/>
        <v>#DIV/0!</v>
      </c>
      <c r="R357" s="244" t="e">
        <f t="shared" si="67"/>
        <v>#DIV/0!</v>
      </c>
    </row>
    <row r="358" spans="1:18" ht="15" customHeight="1" x14ac:dyDescent="0.2">
      <c r="A358" s="250">
        <f t="shared" si="68"/>
        <v>287</v>
      </c>
      <c r="B358" s="240">
        <f t="shared" si="56"/>
        <v>8766</v>
      </c>
      <c r="C358" s="241" t="e">
        <f t="shared" si="69"/>
        <v>#DIV/0!</v>
      </c>
      <c r="D358" s="241" t="e">
        <f t="shared" si="59"/>
        <v>#DIV/0!</v>
      </c>
      <c r="E358" s="241" t="e">
        <f t="shared" si="60"/>
        <v>#DIV/0!</v>
      </c>
      <c r="F358" s="241" t="e">
        <f t="shared" si="57"/>
        <v>#DIV/0!</v>
      </c>
      <c r="G358" s="241" t="e">
        <f t="shared" si="61"/>
        <v>#DIV/0!</v>
      </c>
      <c r="H358" s="241" t="e">
        <f t="shared" si="62"/>
        <v>#DIV/0!</v>
      </c>
      <c r="J358" s="238" t="e">
        <f>List1!F289</f>
        <v>#N/A</v>
      </c>
      <c r="K358" s="244">
        <v>7</v>
      </c>
      <c r="L358" s="244" t="e">
        <f t="shared" si="63"/>
        <v>#DIV/0!</v>
      </c>
      <c r="N358" s="238" t="e">
        <f t="shared" si="58"/>
        <v>#N/A</v>
      </c>
      <c r="O358" s="244" t="e">
        <f t="shared" si="64"/>
        <v>#N/A</v>
      </c>
      <c r="P358" s="244" t="e">
        <f t="shared" si="65"/>
        <v>#DIV/0!</v>
      </c>
      <c r="Q358" s="244" t="e">
        <f t="shared" si="66"/>
        <v>#DIV/0!</v>
      </c>
      <c r="R358" s="244" t="e">
        <f t="shared" si="67"/>
        <v>#DIV/0!</v>
      </c>
    </row>
    <row r="359" spans="1:18" ht="15" customHeight="1" x14ac:dyDescent="0.2">
      <c r="A359" s="250">
        <f t="shared" si="68"/>
        <v>288</v>
      </c>
      <c r="B359" s="240">
        <f t="shared" si="56"/>
        <v>8797</v>
      </c>
      <c r="C359" s="241" t="e">
        <f t="shared" si="69"/>
        <v>#DIV/0!</v>
      </c>
      <c r="D359" s="241" t="e">
        <f t="shared" si="59"/>
        <v>#DIV/0!</v>
      </c>
      <c r="E359" s="241" t="e">
        <f t="shared" si="60"/>
        <v>#DIV/0!</v>
      </c>
      <c r="F359" s="241" t="e">
        <f t="shared" si="57"/>
        <v>#DIV/0!</v>
      </c>
      <c r="G359" s="241" t="e">
        <f t="shared" si="61"/>
        <v>#DIV/0!</v>
      </c>
      <c r="H359" s="241" t="e">
        <f t="shared" si="62"/>
        <v>#DIV/0!</v>
      </c>
      <c r="J359" s="238" t="e">
        <f>List1!F290</f>
        <v>#N/A</v>
      </c>
      <c r="K359" s="244">
        <v>7</v>
      </c>
      <c r="L359" s="244" t="e">
        <f t="shared" si="63"/>
        <v>#DIV/0!</v>
      </c>
      <c r="N359" s="238" t="e">
        <f t="shared" si="58"/>
        <v>#N/A</v>
      </c>
      <c r="O359" s="244" t="e">
        <f t="shared" si="64"/>
        <v>#N/A</v>
      </c>
      <c r="P359" s="244" t="e">
        <f t="shared" si="65"/>
        <v>#DIV/0!</v>
      </c>
      <c r="Q359" s="244" t="e">
        <f t="shared" si="66"/>
        <v>#DIV/0!</v>
      </c>
      <c r="R359" s="244" t="e">
        <f t="shared" si="67"/>
        <v>#DIV/0!</v>
      </c>
    </row>
    <row r="360" spans="1:18" ht="15" customHeight="1" x14ac:dyDescent="0.2">
      <c r="A360" s="250">
        <f t="shared" si="68"/>
        <v>289</v>
      </c>
      <c r="B360" s="240">
        <f t="shared" si="56"/>
        <v>8826</v>
      </c>
      <c r="C360" s="241" t="e">
        <f t="shared" si="69"/>
        <v>#DIV/0!</v>
      </c>
      <c r="D360" s="241" t="e">
        <f t="shared" si="59"/>
        <v>#DIV/0!</v>
      </c>
      <c r="E360" s="241" t="e">
        <f t="shared" si="60"/>
        <v>#DIV/0!</v>
      </c>
      <c r="F360" s="241" t="e">
        <f t="shared" si="57"/>
        <v>#DIV/0!</v>
      </c>
      <c r="G360" s="241" t="e">
        <f t="shared" si="61"/>
        <v>#DIV/0!</v>
      </c>
      <c r="H360" s="241" t="e">
        <f t="shared" si="62"/>
        <v>#DIV/0!</v>
      </c>
      <c r="J360" s="238" t="e">
        <f>List1!F291</f>
        <v>#N/A</v>
      </c>
      <c r="K360" s="244">
        <v>7</v>
      </c>
      <c r="L360" s="244" t="e">
        <f t="shared" si="63"/>
        <v>#DIV/0!</v>
      </c>
      <c r="N360" s="238" t="e">
        <f t="shared" si="58"/>
        <v>#N/A</v>
      </c>
      <c r="O360" s="244" t="e">
        <f t="shared" si="64"/>
        <v>#N/A</v>
      </c>
      <c r="P360" s="244" t="e">
        <f t="shared" si="65"/>
        <v>#DIV/0!</v>
      </c>
      <c r="Q360" s="244" t="e">
        <f t="shared" si="66"/>
        <v>#DIV/0!</v>
      </c>
      <c r="R360" s="244" t="e">
        <f t="shared" si="67"/>
        <v>#DIV/0!</v>
      </c>
    </row>
    <row r="361" spans="1:18" ht="15" customHeight="1" x14ac:dyDescent="0.2">
      <c r="A361" s="250">
        <f t="shared" si="68"/>
        <v>290</v>
      </c>
      <c r="B361" s="240">
        <f t="shared" si="56"/>
        <v>8857</v>
      </c>
      <c r="C361" s="241" t="e">
        <f t="shared" si="69"/>
        <v>#DIV/0!</v>
      </c>
      <c r="D361" s="241" t="e">
        <f t="shared" si="59"/>
        <v>#DIV/0!</v>
      </c>
      <c r="E361" s="241" t="e">
        <f t="shared" si="60"/>
        <v>#DIV/0!</v>
      </c>
      <c r="F361" s="241" t="e">
        <f t="shared" si="57"/>
        <v>#DIV/0!</v>
      </c>
      <c r="G361" s="241" t="e">
        <f t="shared" si="61"/>
        <v>#DIV/0!</v>
      </c>
      <c r="H361" s="241" t="e">
        <f t="shared" si="62"/>
        <v>#DIV/0!</v>
      </c>
      <c r="J361" s="238" t="e">
        <f>List1!F292</f>
        <v>#N/A</v>
      </c>
      <c r="K361" s="244">
        <v>7</v>
      </c>
      <c r="L361" s="244" t="e">
        <f t="shared" si="63"/>
        <v>#DIV/0!</v>
      </c>
      <c r="N361" s="238" t="e">
        <f t="shared" si="58"/>
        <v>#N/A</v>
      </c>
      <c r="O361" s="244" t="e">
        <f t="shared" si="64"/>
        <v>#N/A</v>
      </c>
      <c r="P361" s="244" t="e">
        <f t="shared" si="65"/>
        <v>#DIV/0!</v>
      </c>
      <c r="Q361" s="244" t="e">
        <f t="shared" si="66"/>
        <v>#DIV/0!</v>
      </c>
      <c r="R361" s="244" t="e">
        <f t="shared" si="67"/>
        <v>#DIV/0!</v>
      </c>
    </row>
    <row r="362" spans="1:18" ht="15" customHeight="1" x14ac:dyDescent="0.2">
      <c r="A362" s="250">
        <f t="shared" si="68"/>
        <v>291</v>
      </c>
      <c r="B362" s="240">
        <f t="shared" si="56"/>
        <v>8887</v>
      </c>
      <c r="C362" s="241" t="e">
        <f t="shared" si="69"/>
        <v>#DIV/0!</v>
      </c>
      <c r="D362" s="241" t="e">
        <f t="shared" si="59"/>
        <v>#DIV/0!</v>
      </c>
      <c r="E362" s="241" t="e">
        <f t="shared" si="60"/>
        <v>#DIV/0!</v>
      </c>
      <c r="F362" s="241" t="e">
        <f t="shared" si="57"/>
        <v>#DIV/0!</v>
      </c>
      <c r="G362" s="241" t="e">
        <f t="shared" si="61"/>
        <v>#DIV/0!</v>
      </c>
      <c r="H362" s="241" t="e">
        <f t="shared" si="62"/>
        <v>#DIV/0!</v>
      </c>
      <c r="J362" s="238" t="e">
        <f>List1!F293</f>
        <v>#N/A</v>
      </c>
      <c r="K362" s="244">
        <v>7</v>
      </c>
      <c r="L362" s="244" t="e">
        <f t="shared" si="63"/>
        <v>#DIV/0!</v>
      </c>
      <c r="N362" s="238" t="e">
        <f t="shared" si="58"/>
        <v>#N/A</v>
      </c>
      <c r="O362" s="244" t="e">
        <f t="shared" si="64"/>
        <v>#N/A</v>
      </c>
      <c r="P362" s="244" t="e">
        <f t="shared" si="65"/>
        <v>#DIV/0!</v>
      </c>
      <c r="Q362" s="244" t="e">
        <f t="shared" si="66"/>
        <v>#DIV/0!</v>
      </c>
      <c r="R362" s="244" t="e">
        <f t="shared" si="67"/>
        <v>#DIV/0!</v>
      </c>
    </row>
    <row r="363" spans="1:18" ht="15" customHeight="1" x14ac:dyDescent="0.2">
      <c r="A363" s="250">
        <f t="shared" si="68"/>
        <v>292</v>
      </c>
      <c r="B363" s="240">
        <f t="shared" si="56"/>
        <v>8918</v>
      </c>
      <c r="C363" s="241" t="e">
        <f t="shared" si="69"/>
        <v>#DIV/0!</v>
      </c>
      <c r="D363" s="241" t="e">
        <f t="shared" si="59"/>
        <v>#DIV/0!</v>
      </c>
      <c r="E363" s="241" t="e">
        <f t="shared" si="60"/>
        <v>#DIV/0!</v>
      </c>
      <c r="F363" s="241" t="e">
        <f t="shared" si="57"/>
        <v>#DIV/0!</v>
      </c>
      <c r="G363" s="241" t="e">
        <f t="shared" si="61"/>
        <v>#DIV/0!</v>
      </c>
      <c r="H363" s="241" t="e">
        <f t="shared" si="62"/>
        <v>#DIV/0!</v>
      </c>
      <c r="J363" s="238" t="e">
        <f>List1!F294</f>
        <v>#N/A</v>
      </c>
      <c r="K363" s="244">
        <v>7</v>
      </c>
      <c r="L363" s="244" t="e">
        <f t="shared" si="63"/>
        <v>#DIV/0!</v>
      </c>
      <c r="N363" s="238" t="e">
        <f t="shared" si="58"/>
        <v>#N/A</v>
      </c>
      <c r="O363" s="244" t="e">
        <f t="shared" si="64"/>
        <v>#N/A</v>
      </c>
      <c r="P363" s="244" t="e">
        <f t="shared" si="65"/>
        <v>#DIV/0!</v>
      </c>
      <c r="Q363" s="244" t="e">
        <f t="shared" si="66"/>
        <v>#DIV/0!</v>
      </c>
      <c r="R363" s="244" t="e">
        <f t="shared" si="67"/>
        <v>#DIV/0!</v>
      </c>
    </row>
    <row r="364" spans="1:18" ht="15" customHeight="1" x14ac:dyDescent="0.2">
      <c r="A364" s="250">
        <f t="shared" si="68"/>
        <v>293</v>
      </c>
      <c r="B364" s="240">
        <f t="shared" si="56"/>
        <v>8948</v>
      </c>
      <c r="C364" s="241" t="e">
        <f t="shared" si="69"/>
        <v>#DIV/0!</v>
      </c>
      <c r="D364" s="241" t="e">
        <f t="shared" si="59"/>
        <v>#DIV/0!</v>
      </c>
      <c r="E364" s="241" t="e">
        <f t="shared" si="60"/>
        <v>#DIV/0!</v>
      </c>
      <c r="F364" s="241" t="e">
        <f t="shared" si="57"/>
        <v>#DIV/0!</v>
      </c>
      <c r="G364" s="241" t="e">
        <f t="shared" si="61"/>
        <v>#DIV/0!</v>
      </c>
      <c r="H364" s="241" t="e">
        <f t="shared" si="62"/>
        <v>#DIV/0!</v>
      </c>
      <c r="J364" s="238" t="e">
        <f>List1!F295</f>
        <v>#N/A</v>
      </c>
      <c r="K364" s="244">
        <v>7</v>
      </c>
      <c r="L364" s="244" t="e">
        <f t="shared" si="63"/>
        <v>#DIV/0!</v>
      </c>
      <c r="N364" s="238" t="e">
        <f t="shared" si="58"/>
        <v>#N/A</v>
      </c>
      <c r="O364" s="244" t="e">
        <f t="shared" si="64"/>
        <v>#N/A</v>
      </c>
      <c r="P364" s="244" t="e">
        <f t="shared" si="65"/>
        <v>#DIV/0!</v>
      </c>
      <c r="Q364" s="244" t="e">
        <f t="shared" si="66"/>
        <v>#DIV/0!</v>
      </c>
      <c r="R364" s="244" t="e">
        <f t="shared" si="67"/>
        <v>#DIV/0!</v>
      </c>
    </row>
    <row r="365" spans="1:18" ht="15" customHeight="1" x14ac:dyDescent="0.2">
      <c r="A365" s="250">
        <f t="shared" si="68"/>
        <v>294</v>
      </c>
      <c r="B365" s="240">
        <f t="shared" si="56"/>
        <v>8979</v>
      </c>
      <c r="C365" s="241" t="e">
        <f t="shared" si="69"/>
        <v>#DIV/0!</v>
      </c>
      <c r="D365" s="241" t="e">
        <f t="shared" si="59"/>
        <v>#DIV/0!</v>
      </c>
      <c r="E365" s="241" t="e">
        <f t="shared" si="60"/>
        <v>#DIV/0!</v>
      </c>
      <c r="F365" s="241" t="e">
        <f t="shared" si="57"/>
        <v>#DIV/0!</v>
      </c>
      <c r="G365" s="241" t="e">
        <f t="shared" si="61"/>
        <v>#DIV/0!</v>
      </c>
      <c r="H365" s="241" t="e">
        <f t="shared" si="62"/>
        <v>#DIV/0!</v>
      </c>
      <c r="J365" s="238" t="e">
        <f>List1!F296</f>
        <v>#N/A</v>
      </c>
      <c r="K365" s="244">
        <v>7</v>
      </c>
      <c r="L365" s="244" t="e">
        <f t="shared" si="63"/>
        <v>#DIV/0!</v>
      </c>
      <c r="N365" s="238" t="e">
        <f t="shared" si="58"/>
        <v>#N/A</v>
      </c>
      <c r="O365" s="244" t="e">
        <f t="shared" si="64"/>
        <v>#N/A</v>
      </c>
      <c r="P365" s="244" t="e">
        <f t="shared" si="65"/>
        <v>#DIV/0!</v>
      </c>
      <c r="Q365" s="244" t="e">
        <f t="shared" si="66"/>
        <v>#DIV/0!</v>
      </c>
      <c r="R365" s="244" t="e">
        <f t="shared" si="67"/>
        <v>#DIV/0!</v>
      </c>
    </row>
    <row r="366" spans="1:18" ht="15" customHeight="1" x14ac:dyDescent="0.2">
      <c r="A366" s="250">
        <f t="shared" si="68"/>
        <v>295</v>
      </c>
      <c r="B366" s="240">
        <f t="shared" si="56"/>
        <v>9010</v>
      </c>
      <c r="C366" s="241" t="e">
        <f t="shared" si="69"/>
        <v>#DIV/0!</v>
      </c>
      <c r="D366" s="241" t="e">
        <f t="shared" si="59"/>
        <v>#DIV/0!</v>
      </c>
      <c r="E366" s="241" t="e">
        <f t="shared" si="60"/>
        <v>#DIV/0!</v>
      </c>
      <c r="F366" s="241" t="e">
        <f t="shared" si="57"/>
        <v>#DIV/0!</v>
      </c>
      <c r="G366" s="241" t="e">
        <f t="shared" si="61"/>
        <v>#DIV/0!</v>
      </c>
      <c r="H366" s="241" t="e">
        <f t="shared" si="62"/>
        <v>#DIV/0!</v>
      </c>
      <c r="J366" s="238" t="e">
        <f>List1!F297</f>
        <v>#N/A</v>
      </c>
      <c r="K366" s="244">
        <v>7</v>
      </c>
      <c r="L366" s="244" t="e">
        <f t="shared" si="63"/>
        <v>#DIV/0!</v>
      </c>
      <c r="N366" s="238" t="e">
        <f t="shared" si="58"/>
        <v>#N/A</v>
      </c>
      <c r="O366" s="244" t="e">
        <f t="shared" si="64"/>
        <v>#N/A</v>
      </c>
      <c r="P366" s="244" t="e">
        <f t="shared" si="65"/>
        <v>#DIV/0!</v>
      </c>
      <c r="Q366" s="244" t="e">
        <f t="shared" si="66"/>
        <v>#DIV/0!</v>
      </c>
      <c r="R366" s="244" t="e">
        <f t="shared" si="67"/>
        <v>#DIV/0!</v>
      </c>
    </row>
    <row r="367" spans="1:18" ht="15" customHeight="1" x14ac:dyDescent="0.2">
      <c r="A367" s="250">
        <f t="shared" si="68"/>
        <v>296</v>
      </c>
      <c r="B367" s="240">
        <f t="shared" si="56"/>
        <v>9040</v>
      </c>
      <c r="C367" s="241" t="e">
        <f t="shared" si="69"/>
        <v>#DIV/0!</v>
      </c>
      <c r="D367" s="241" t="e">
        <f t="shared" si="59"/>
        <v>#DIV/0!</v>
      </c>
      <c r="E367" s="241" t="e">
        <f t="shared" si="60"/>
        <v>#DIV/0!</v>
      </c>
      <c r="F367" s="241" t="e">
        <f t="shared" si="57"/>
        <v>#DIV/0!</v>
      </c>
      <c r="G367" s="241" t="e">
        <f t="shared" si="61"/>
        <v>#DIV/0!</v>
      </c>
      <c r="H367" s="241" t="e">
        <f t="shared" si="62"/>
        <v>#DIV/0!</v>
      </c>
      <c r="J367" s="238" t="e">
        <f>List1!F298</f>
        <v>#N/A</v>
      </c>
      <c r="K367" s="244">
        <v>7</v>
      </c>
      <c r="L367" s="244" t="e">
        <f t="shared" si="63"/>
        <v>#DIV/0!</v>
      </c>
      <c r="N367" s="238" t="e">
        <f t="shared" si="58"/>
        <v>#N/A</v>
      </c>
      <c r="O367" s="244" t="e">
        <f t="shared" si="64"/>
        <v>#N/A</v>
      </c>
      <c r="P367" s="244" t="e">
        <f t="shared" si="65"/>
        <v>#DIV/0!</v>
      </c>
      <c r="Q367" s="244" t="e">
        <f t="shared" si="66"/>
        <v>#DIV/0!</v>
      </c>
      <c r="R367" s="244" t="e">
        <f t="shared" si="67"/>
        <v>#DIV/0!</v>
      </c>
    </row>
    <row r="368" spans="1:18" ht="15" customHeight="1" x14ac:dyDescent="0.2">
      <c r="A368" s="250">
        <f t="shared" si="68"/>
        <v>297</v>
      </c>
      <c r="B368" s="240">
        <f t="shared" si="56"/>
        <v>9071</v>
      </c>
      <c r="C368" s="241" t="e">
        <f t="shared" si="69"/>
        <v>#DIV/0!</v>
      </c>
      <c r="D368" s="241" t="e">
        <f t="shared" si="59"/>
        <v>#DIV/0!</v>
      </c>
      <c r="E368" s="241" t="e">
        <f t="shared" si="60"/>
        <v>#DIV/0!</v>
      </c>
      <c r="F368" s="241" t="e">
        <f t="shared" si="57"/>
        <v>#DIV/0!</v>
      </c>
      <c r="G368" s="241" t="e">
        <f t="shared" si="61"/>
        <v>#DIV/0!</v>
      </c>
      <c r="H368" s="241" t="e">
        <f t="shared" si="62"/>
        <v>#DIV/0!</v>
      </c>
      <c r="J368" s="238" t="e">
        <f>List1!F299</f>
        <v>#N/A</v>
      </c>
      <c r="K368" s="244">
        <v>7</v>
      </c>
      <c r="L368" s="244" t="e">
        <f t="shared" si="63"/>
        <v>#DIV/0!</v>
      </c>
      <c r="N368" s="238" t="e">
        <f t="shared" si="58"/>
        <v>#N/A</v>
      </c>
      <c r="O368" s="244" t="e">
        <f t="shared" si="64"/>
        <v>#N/A</v>
      </c>
      <c r="P368" s="244" t="e">
        <f t="shared" si="65"/>
        <v>#DIV/0!</v>
      </c>
      <c r="Q368" s="244" t="e">
        <f t="shared" si="66"/>
        <v>#DIV/0!</v>
      </c>
      <c r="R368" s="244" t="e">
        <f t="shared" si="67"/>
        <v>#DIV/0!</v>
      </c>
    </row>
    <row r="369" spans="1:18" ht="15" customHeight="1" x14ac:dyDescent="0.2">
      <c r="A369" s="250">
        <f t="shared" si="68"/>
        <v>298</v>
      </c>
      <c r="B369" s="240">
        <f t="shared" si="56"/>
        <v>9101</v>
      </c>
      <c r="C369" s="241" t="e">
        <f t="shared" si="69"/>
        <v>#DIV/0!</v>
      </c>
      <c r="D369" s="241" t="e">
        <f t="shared" si="59"/>
        <v>#DIV/0!</v>
      </c>
      <c r="E369" s="241" t="e">
        <f t="shared" si="60"/>
        <v>#DIV/0!</v>
      </c>
      <c r="F369" s="241" t="e">
        <f t="shared" si="57"/>
        <v>#DIV/0!</v>
      </c>
      <c r="G369" s="241" t="e">
        <f t="shared" si="61"/>
        <v>#DIV/0!</v>
      </c>
      <c r="H369" s="241" t="e">
        <f t="shared" si="62"/>
        <v>#DIV/0!</v>
      </c>
      <c r="J369" s="238" t="e">
        <f>List1!F300</f>
        <v>#N/A</v>
      </c>
      <c r="K369" s="244">
        <v>7</v>
      </c>
      <c r="L369" s="244" t="e">
        <f t="shared" si="63"/>
        <v>#DIV/0!</v>
      </c>
      <c r="N369" s="238" t="e">
        <f t="shared" si="58"/>
        <v>#N/A</v>
      </c>
      <c r="O369" s="244" t="e">
        <f t="shared" si="64"/>
        <v>#N/A</v>
      </c>
      <c r="P369" s="244" t="e">
        <f t="shared" si="65"/>
        <v>#DIV/0!</v>
      </c>
      <c r="Q369" s="244" t="e">
        <f t="shared" si="66"/>
        <v>#DIV/0!</v>
      </c>
      <c r="R369" s="244" t="e">
        <f t="shared" si="67"/>
        <v>#DIV/0!</v>
      </c>
    </row>
    <row r="370" spans="1:18" ht="15" customHeight="1" x14ac:dyDescent="0.2">
      <c r="A370" s="250">
        <f t="shared" si="68"/>
        <v>299</v>
      </c>
      <c r="B370" s="240">
        <f t="shared" si="56"/>
        <v>9132</v>
      </c>
      <c r="C370" s="241" t="e">
        <f t="shared" si="69"/>
        <v>#DIV/0!</v>
      </c>
      <c r="D370" s="241" t="e">
        <f t="shared" si="59"/>
        <v>#DIV/0!</v>
      </c>
      <c r="E370" s="241" t="e">
        <f t="shared" si="60"/>
        <v>#DIV/0!</v>
      </c>
      <c r="F370" s="241" t="e">
        <f t="shared" si="57"/>
        <v>#DIV/0!</v>
      </c>
      <c r="G370" s="241" t="e">
        <f t="shared" si="61"/>
        <v>#DIV/0!</v>
      </c>
      <c r="H370" s="241" t="e">
        <f t="shared" si="62"/>
        <v>#DIV/0!</v>
      </c>
      <c r="J370" s="238" t="e">
        <f>List1!F301</f>
        <v>#N/A</v>
      </c>
      <c r="K370" s="244">
        <v>7</v>
      </c>
      <c r="L370" s="244" t="e">
        <f t="shared" si="63"/>
        <v>#DIV/0!</v>
      </c>
      <c r="N370" s="238" t="e">
        <f t="shared" si="58"/>
        <v>#N/A</v>
      </c>
      <c r="O370" s="244" t="e">
        <f t="shared" si="64"/>
        <v>#N/A</v>
      </c>
      <c r="P370" s="244" t="e">
        <f t="shared" si="65"/>
        <v>#DIV/0!</v>
      </c>
      <c r="Q370" s="244" t="e">
        <f t="shared" si="66"/>
        <v>#DIV/0!</v>
      </c>
      <c r="R370" s="244" t="e">
        <f t="shared" si="67"/>
        <v>#DIV/0!</v>
      </c>
    </row>
    <row r="371" spans="1:18" ht="15" customHeight="1" x14ac:dyDescent="0.2">
      <c r="A371" s="250">
        <f t="shared" si="68"/>
        <v>300</v>
      </c>
      <c r="B371" s="240">
        <f t="shared" si="56"/>
        <v>9163</v>
      </c>
      <c r="C371" s="241" t="e">
        <f t="shared" si="69"/>
        <v>#DIV/0!</v>
      </c>
      <c r="D371" s="241" t="e">
        <f t="shared" si="59"/>
        <v>#DIV/0!</v>
      </c>
      <c r="E371" s="241" t="e">
        <f t="shared" si="60"/>
        <v>#DIV/0!</v>
      </c>
      <c r="F371" s="241" t="e">
        <f t="shared" si="57"/>
        <v>#DIV/0!</v>
      </c>
      <c r="G371" s="241" t="e">
        <f t="shared" si="61"/>
        <v>#DIV/0!</v>
      </c>
      <c r="H371" s="241" t="e">
        <f t="shared" si="62"/>
        <v>#DIV/0!</v>
      </c>
      <c r="J371" s="238" t="e">
        <f>List1!F302</f>
        <v>#N/A</v>
      </c>
      <c r="K371" s="244">
        <v>7</v>
      </c>
      <c r="L371" s="244" t="e">
        <f t="shared" si="63"/>
        <v>#DIV/0!</v>
      </c>
      <c r="N371" s="238" t="e">
        <f t="shared" si="58"/>
        <v>#N/A</v>
      </c>
      <c r="O371" s="244" t="e">
        <f t="shared" si="64"/>
        <v>#N/A</v>
      </c>
      <c r="P371" s="244" t="e">
        <f t="shared" si="65"/>
        <v>#DIV/0!</v>
      </c>
      <c r="Q371" s="244" t="e">
        <f t="shared" si="66"/>
        <v>#DIV/0!</v>
      </c>
      <c r="R371" s="244" t="e">
        <f t="shared" si="67"/>
        <v>#DIV/0!</v>
      </c>
    </row>
    <row r="372" spans="1:18" ht="15" customHeight="1" x14ac:dyDescent="0.2">
      <c r="A372" s="250">
        <f t="shared" si="68"/>
        <v>301</v>
      </c>
      <c r="B372" s="240">
        <f t="shared" si="56"/>
        <v>9191</v>
      </c>
      <c r="C372" s="241" t="e">
        <f t="shared" si="69"/>
        <v>#DIV/0!</v>
      </c>
      <c r="D372" s="241" t="e">
        <f t="shared" si="59"/>
        <v>#DIV/0!</v>
      </c>
      <c r="E372" s="241" t="e">
        <f t="shared" si="60"/>
        <v>#DIV/0!</v>
      </c>
      <c r="F372" s="241" t="e">
        <f t="shared" si="57"/>
        <v>#DIV/0!</v>
      </c>
      <c r="G372" s="241" t="e">
        <f t="shared" si="61"/>
        <v>#DIV/0!</v>
      </c>
      <c r="H372" s="241" t="e">
        <f t="shared" si="62"/>
        <v>#DIV/0!</v>
      </c>
      <c r="J372" s="238" t="e">
        <f>List1!F303</f>
        <v>#N/A</v>
      </c>
      <c r="K372" s="244">
        <v>7</v>
      </c>
      <c r="L372" s="244" t="e">
        <f t="shared" si="63"/>
        <v>#DIV/0!</v>
      </c>
      <c r="N372" s="238" t="e">
        <f t="shared" si="58"/>
        <v>#N/A</v>
      </c>
      <c r="O372" s="244" t="e">
        <f t="shared" si="64"/>
        <v>#N/A</v>
      </c>
      <c r="P372" s="244" t="e">
        <f t="shared" si="65"/>
        <v>#DIV/0!</v>
      </c>
      <c r="Q372" s="244" t="e">
        <f t="shared" si="66"/>
        <v>#DIV/0!</v>
      </c>
      <c r="R372" s="244" t="e">
        <f t="shared" si="67"/>
        <v>#DIV/0!</v>
      </c>
    </row>
    <row r="373" spans="1:18" ht="15" customHeight="1" x14ac:dyDescent="0.2">
      <c r="A373" s="250">
        <f t="shared" si="68"/>
        <v>302</v>
      </c>
      <c r="B373" s="240">
        <f t="shared" si="56"/>
        <v>9222</v>
      </c>
      <c r="C373" s="241" t="e">
        <f t="shared" si="69"/>
        <v>#DIV/0!</v>
      </c>
      <c r="D373" s="241" t="e">
        <f t="shared" si="59"/>
        <v>#DIV/0!</v>
      </c>
      <c r="E373" s="241" t="e">
        <f t="shared" si="60"/>
        <v>#DIV/0!</v>
      </c>
      <c r="F373" s="241" t="e">
        <f t="shared" si="57"/>
        <v>#DIV/0!</v>
      </c>
      <c r="G373" s="241" t="e">
        <f t="shared" si="61"/>
        <v>#DIV/0!</v>
      </c>
      <c r="H373" s="241" t="e">
        <f t="shared" si="62"/>
        <v>#DIV/0!</v>
      </c>
      <c r="J373" s="238" t="e">
        <f>List1!F304</f>
        <v>#N/A</v>
      </c>
      <c r="K373" s="244">
        <v>7</v>
      </c>
      <c r="L373" s="244" t="e">
        <f t="shared" si="63"/>
        <v>#DIV/0!</v>
      </c>
      <c r="N373" s="238" t="e">
        <f t="shared" si="58"/>
        <v>#N/A</v>
      </c>
      <c r="O373" s="244" t="e">
        <f t="shared" si="64"/>
        <v>#N/A</v>
      </c>
      <c r="P373" s="244" t="e">
        <f t="shared" si="65"/>
        <v>#DIV/0!</v>
      </c>
      <c r="Q373" s="244" t="e">
        <f t="shared" si="66"/>
        <v>#DIV/0!</v>
      </c>
      <c r="R373" s="244" t="e">
        <f t="shared" si="67"/>
        <v>#DIV/0!</v>
      </c>
    </row>
    <row r="374" spans="1:18" ht="15" customHeight="1" x14ac:dyDescent="0.2">
      <c r="A374" s="250">
        <f t="shared" si="68"/>
        <v>303</v>
      </c>
      <c r="B374" s="240">
        <f t="shared" si="56"/>
        <v>9252</v>
      </c>
      <c r="C374" s="241" t="e">
        <f t="shared" si="69"/>
        <v>#DIV/0!</v>
      </c>
      <c r="D374" s="241" t="e">
        <f t="shared" si="59"/>
        <v>#DIV/0!</v>
      </c>
      <c r="E374" s="241" t="e">
        <f t="shared" si="60"/>
        <v>#DIV/0!</v>
      </c>
      <c r="F374" s="241" t="e">
        <f t="shared" si="57"/>
        <v>#DIV/0!</v>
      </c>
      <c r="G374" s="241" t="e">
        <f t="shared" si="61"/>
        <v>#DIV/0!</v>
      </c>
      <c r="H374" s="241" t="e">
        <f t="shared" si="62"/>
        <v>#DIV/0!</v>
      </c>
      <c r="J374" s="238" t="e">
        <f>List1!F305</f>
        <v>#N/A</v>
      </c>
      <c r="K374" s="244">
        <v>7</v>
      </c>
      <c r="L374" s="244" t="e">
        <f t="shared" si="63"/>
        <v>#DIV/0!</v>
      </c>
      <c r="N374" s="238" t="e">
        <f t="shared" si="58"/>
        <v>#N/A</v>
      </c>
      <c r="O374" s="244" t="e">
        <f t="shared" si="64"/>
        <v>#N/A</v>
      </c>
      <c r="P374" s="244" t="e">
        <f t="shared" si="65"/>
        <v>#DIV/0!</v>
      </c>
      <c r="Q374" s="244" t="e">
        <f t="shared" si="66"/>
        <v>#DIV/0!</v>
      </c>
      <c r="R374" s="244" t="e">
        <f t="shared" si="67"/>
        <v>#DIV/0!</v>
      </c>
    </row>
    <row r="375" spans="1:18" ht="15" customHeight="1" x14ac:dyDescent="0.2">
      <c r="A375" s="250">
        <f t="shared" si="68"/>
        <v>304</v>
      </c>
      <c r="B375" s="240">
        <f t="shared" si="56"/>
        <v>9283</v>
      </c>
      <c r="C375" s="241" t="e">
        <f t="shared" si="69"/>
        <v>#DIV/0!</v>
      </c>
      <c r="D375" s="241" t="e">
        <f t="shared" si="59"/>
        <v>#DIV/0!</v>
      </c>
      <c r="E375" s="241" t="e">
        <f t="shared" si="60"/>
        <v>#DIV/0!</v>
      </c>
      <c r="F375" s="241" t="e">
        <f t="shared" si="57"/>
        <v>#DIV/0!</v>
      </c>
      <c r="G375" s="241" t="e">
        <f t="shared" si="61"/>
        <v>#DIV/0!</v>
      </c>
      <c r="H375" s="241" t="e">
        <f t="shared" si="62"/>
        <v>#DIV/0!</v>
      </c>
      <c r="J375" s="238" t="e">
        <f>List1!F306</f>
        <v>#N/A</v>
      </c>
      <c r="K375" s="244">
        <v>7</v>
      </c>
      <c r="L375" s="244" t="e">
        <f t="shared" si="63"/>
        <v>#DIV/0!</v>
      </c>
      <c r="N375" s="238" t="e">
        <f t="shared" si="58"/>
        <v>#N/A</v>
      </c>
      <c r="O375" s="244" t="e">
        <f t="shared" si="64"/>
        <v>#N/A</v>
      </c>
      <c r="P375" s="244" t="e">
        <f t="shared" si="65"/>
        <v>#DIV/0!</v>
      </c>
      <c r="Q375" s="244" t="e">
        <f t="shared" si="66"/>
        <v>#DIV/0!</v>
      </c>
      <c r="R375" s="244" t="e">
        <f t="shared" si="67"/>
        <v>#DIV/0!</v>
      </c>
    </row>
    <row r="376" spans="1:18" ht="15" customHeight="1" x14ac:dyDescent="0.2">
      <c r="A376" s="250">
        <f t="shared" si="68"/>
        <v>305</v>
      </c>
      <c r="B376" s="240">
        <f t="shared" si="56"/>
        <v>9313</v>
      </c>
      <c r="C376" s="241" t="e">
        <f t="shared" si="69"/>
        <v>#DIV/0!</v>
      </c>
      <c r="D376" s="241" t="e">
        <f t="shared" si="59"/>
        <v>#DIV/0!</v>
      </c>
      <c r="E376" s="241" t="e">
        <f t="shared" si="60"/>
        <v>#DIV/0!</v>
      </c>
      <c r="F376" s="241" t="e">
        <f t="shared" si="57"/>
        <v>#DIV/0!</v>
      </c>
      <c r="G376" s="241" t="e">
        <f t="shared" si="61"/>
        <v>#DIV/0!</v>
      </c>
      <c r="H376" s="241" t="e">
        <f t="shared" si="62"/>
        <v>#DIV/0!</v>
      </c>
      <c r="J376" s="238" t="e">
        <f>List1!F307</f>
        <v>#N/A</v>
      </c>
      <c r="K376" s="244">
        <v>7</v>
      </c>
      <c r="L376" s="244" t="e">
        <f t="shared" si="63"/>
        <v>#DIV/0!</v>
      </c>
      <c r="N376" s="238" t="e">
        <f t="shared" si="58"/>
        <v>#N/A</v>
      </c>
      <c r="O376" s="244" t="e">
        <f t="shared" si="64"/>
        <v>#N/A</v>
      </c>
      <c r="P376" s="244" t="e">
        <f t="shared" si="65"/>
        <v>#DIV/0!</v>
      </c>
      <c r="Q376" s="244" t="e">
        <f t="shared" si="66"/>
        <v>#DIV/0!</v>
      </c>
      <c r="R376" s="244" t="e">
        <f t="shared" si="67"/>
        <v>#DIV/0!</v>
      </c>
    </row>
    <row r="377" spans="1:18" ht="15" customHeight="1" x14ac:dyDescent="0.2">
      <c r="A377" s="250">
        <f t="shared" si="68"/>
        <v>306</v>
      </c>
      <c r="B377" s="240">
        <f t="shared" si="56"/>
        <v>9344</v>
      </c>
      <c r="C377" s="241" t="e">
        <f t="shared" si="69"/>
        <v>#DIV/0!</v>
      </c>
      <c r="D377" s="241" t="e">
        <f t="shared" si="59"/>
        <v>#DIV/0!</v>
      </c>
      <c r="E377" s="241" t="e">
        <f t="shared" si="60"/>
        <v>#DIV/0!</v>
      </c>
      <c r="F377" s="241" t="e">
        <f t="shared" si="57"/>
        <v>#DIV/0!</v>
      </c>
      <c r="G377" s="241" t="e">
        <f t="shared" si="61"/>
        <v>#DIV/0!</v>
      </c>
      <c r="H377" s="241" t="e">
        <f t="shared" si="62"/>
        <v>#DIV/0!</v>
      </c>
      <c r="J377" s="238" t="e">
        <f>List1!F308</f>
        <v>#N/A</v>
      </c>
      <c r="K377" s="244">
        <v>7</v>
      </c>
      <c r="L377" s="244" t="e">
        <f t="shared" si="63"/>
        <v>#DIV/0!</v>
      </c>
      <c r="N377" s="238" t="e">
        <f t="shared" si="58"/>
        <v>#N/A</v>
      </c>
      <c r="O377" s="244" t="e">
        <f t="shared" si="64"/>
        <v>#N/A</v>
      </c>
      <c r="P377" s="244" t="e">
        <f t="shared" si="65"/>
        <v>#DIV/0!</v>
      </c>
      <c r="Q377" s="244" t="e">
        <f t="shared" si="66"/>
        <v>#DIV/0!</v>
      </c>
      <c r="R377" s="244" t="e">
        <f t="shared" si="67"/>
        <v>#DIV/0!</v>
      </c>
    </row>
    <row r="378" spans="1:18" ht="15" customHeight="1" x14ac:dyDescent="0.2">
      <c r="A378" s="250">
        <f t="shared" si="68"/>
        <v>307</v>
      </c>
      <c r="B378" s="240">
        <f t="shared" si="56"/>
        <v>9375</v>
      </c>
      <c r="C378" s="241" t="e">
        <f t="shared" si="69"/>
        <v>#DIV/0!</v>
      </c>
      <c r="D378" s="241" t="e">
        <f t="shared" si="59"/>
        <v>#DIV/0!</v>
      </c>
      <c r="E378" s="241" t="e">
        <f t="shared" si="60"/>
        <v>#DIV/0!</v>
      </c>
      <c r="F378" s="241" t="e">
        <f t="shared" si="57"/>
        <v>#DIV/0!</v>
      </c>
      <c r="G378" s="241" t="e">
        <f t="shared" si="61"/>
        <v>#DIV/0!</v>
      </c>
      <c r="H378" s="241" t="e">
        <f t="shared" si="62"/>
        <v>#DIV/0!</v>
      </c>
      <c r="J378" s="238" t="e">
        <f>List1!F309</f>
        <v>#N/A</v>
      </c>
      <c r="K378" s="244">
        <v>7</v>
      </c>
      <c r="L378" s="244" t="e">
        <f t="shared" si="63"/>
        <v>#DIV/0!</v>
      </c>
      <c r="N378" s="238" t="e">
        <f t="shared" si="58"/>
        <v>#N/A</v>
      </c>
      <c r="O378" s="244" t="e">
        <f t="shared" si="64"/>
        <v>#N/A</v>
      </c>
      <c r="P378" s="244" t="e">
        <f t="shared" si="65"/>
        <v>#DIV/0!</v>
      </c>
      <c r="Q378" s="244" t="e">
        <f t="shared" si="66"/>
        <v>#DIV/0!</v>
      </c>
      <c r="R378" s="244" t="e">
        <f t="shared" si="67"/>
        <v>#DIV/0!</v>
      </c>
    </row>
    <row r="379" spans="1:18" ht="15" customHeight="1" x14ac:dyDescent="0.2">
      <c r="A379" s="250">
        <f t="shared" si="68"/>
        <v>308</v>
      </c>
      <c r="B379" s="240">
        <f t="shared" si="56"/>
        <v>9405</v>
      </c>
      <c r="C379" s="241" t="e">
        <f t="shared" si="69"/>
        <v>#DIV/0!</v>
      </c>
      <c r="D379" s="241" t="e">
        <f t="shared" si="59"/>
        <v>#DIV/0!</v>
      </c>
      <c r="E379" s="241" t="e">
        <f t="shared" si="60"/>
        <v>#DIV/0!</v>
      </c>
      <c r="F379" s="241" t="e">
        <f t="shared" si="57"/>
        <v>#DIV/0!</v>
      </c>
      <c r="G379" s="241" t="e">
        <f t="shared" si="61"/>
        <v>#DIV/0!</v>
      </c>
      <c r="H379" s="241" t="e">
        <f t="shared" si="62"/>
        <v>#DIV/0!</v>
      </c>
      <c r="J379" s="238" t="e">
        <f>List1!F310</f>
        <v>#N/A</v>
      </c>
      <c r="K379" s="244">
        <v>7</v>
      </c>
      <c r="L379" s="244" t="e">
        <f t="shared" si="63"/>
        <v>#DIV/0!</v>
      </c>
      <c r="N379" s="238" t="e">
        <f t="shared" si="58"/>
        <v>#N/A</v>
      </c>
      <c r="O379" s="244" t="e">
        <f t="shared" si="64"/>
        <v>#N/A</v>
      </c>
      <c r="P379" s="244" t="e">
        <f t="shared" si="65"/>
        <v>#DIV/0!</v>
      </c>
      <c r="Q379" s="244" t="e">
        <f t="shared" si="66"/>
        <v>#DIV/0!</v>
      </c>
      <c r="R379" s="244" t="e">
        <f t="shared" si="67"/>
        <v>#DIV/0!</v>
      </c>
    </row>
    <row r="380" spans="1:18" ht="15" customHeight="1" x14ac:dyDescent="0.2">
      <c r="A380" s="250">
        <f t="shared" si="68"/>
        <v>309</v>
      </c>
      <c r="B380" s="240">
        <f t="shared" si="56"/>
        <v>9436</v>
      </c>
      <c r="C380" s="241" t="e">
        <f t="shared" si="69"/>
        <v>#DIV/0!</v>
      </c>
      <c r="D380" s="241" t="e">
        <f t="shared" si="59"/>
        <v>#DIV/0!</v>
      </c>
      <c r="E380" s="241" t="e">
        <f t="shared" si="60"/>
        <v>#DIV/0!</v>
      </c>
      <c r="F380" s="241" t="e">
        <f t="shared" si="57"/>
        <v>#DIV/0!</v>
      </c>
      <c r="G380" s="241" t="e">
        <f t="shared" si="61"/>
        <v>#DIV/0!</v>
      </c>
      <c r="H380" s="241" t="e">
        <f t="shared" si="62"/>
        <v>#DIV/0!</v>
      </c>
      <c r="J380" s="238" t="e">
        <f>List1!F311</f>
        <v>#N/A</v>
      </c>
      <c r="K380" s="244">
        <v>7</v>
      </c>
      <c r="L380" s="244" t="e">
        <f t="shared" si="63"/>
        <v>#DIV/0!</v>
      </c>
      <c r="N380" s="238" t="e">
        <f t="shared" si="58"/>
        <v>#N/A</v>
      </c>
      <c r="O380" s="244" t="e">
        <f t="shared" si="64"/>
        <v>#N/A</v>
      </c>
      <c r="P380" s="244" t="e">
        <f t="shared" si="65"/>
        <v>#DIV/0!</v>
      </c>
      <c r="Q380" s="244" t="e">
        <f t="shared" si="66"/>
        <v>#DIV/0!</v>
      </c>
      <c r="R380" s="244" t="e">
        <f t="shared" si="67"/>
        <v>#DIV/0!</v>
      </c>
    </row>
    <row r="381" spans="1:18" ht="15" customHeight="1" x14ac:dyDescent="0.2">
      <c r="A381" s="250">
        <f t="shared" si="68"/>
        <v>310</v>
      </c>
      <c r="B381" s="240">
        <f t="shared" si="56"/>
        <v>9466</v>
      </c>
      <c r="C381" s="241" t="e">
        <f t="shared" si="69"/>
        <v>#DIV/0!</v>
      </c>
      <c r="D381" s="241" t="e">
        <f t="shared" si="59"/>
        <v>#DIV/0!</v>
      </c>
      <c r="E381" s="241" t="e">
        <f t="shared" si="60"/>
        <v>#DIV/0!</v>
      </c>
      <c r="F381" s="241" t="e">
        <f t="shared" si="57"/>
        <v>#DIV/0!</v>
      </c>
      <c r="G381" s="241" t="e">
        <f t="shared" si="61"/>
        <v>#DIV/0!</v>
      </c>
      <c r="H381" s="241" t="e">
        <f t="shared" si="62"/>
        <v>#DIV/0!</v>
      </c>
      <c r="J381" s="238" t="e">
        <f>List1!F312</f>
        <v>#N/A</v>
      </c>
      <c r="K381" s="244">
        <v>7</v>
      </c>
      <c r="L381" s="244" t="e">
        <f t="shared" si="63"/>
        <v>#DIV/0!</v>
      </c>
      <c r="N381" s="238" t="e">
        <f t="shared" si="58"/>
        <v>#N/A</v>
      </c>
      <c r="O381" s="244" t="e">
        <f t="shared" si="64"/>
        <v>#N/A</v>
      </c>
      <c r="P381" s="244" t="e">
        <f t="shared" si="65"/>
        <v>#DIV/0!</v>
      </c>
      <c r="Q381" s="244" t="e">
        <f t="shared" si="66"/>
        <v>#DIV/0!</v>
      </c>
      <c r="R381" s="244" t="e">
        <f t="shared" si="67"/>
        <v>#DIV/0!</v>
      </c>
    </row>
    <row r="382" spans="1:18" ht="15" customHeight="1" x14ac:dyDescent="0.2">
      <c r="A382" s="250">
        <f t="shared" si="68"/>
        <v>311</v>
      </c>
      <c r="B382" s="240">
        <f t="shared" si="56"/>
        <v>9497</v>
      </c>
      <c r="C382" s="241" t="e">
        <f t="shared" si="69"/>
        <v>#DIV/0!</v>
      </c>
      <c r="D382" s="241" t="e">
        <f t="shared" si="59"/>
        <v>#DIV/0!</v>
      </c>
      <c r="E382" s="241" t="e">
        <f t="shared" si="60"/>
        <v>#DIV/0!</v>
      </c>
      <c r="F382" s="241" t="e">
        <f t="shared" si="57"/>
        <v>#DIV/0!</v>
      </c>
      <c r="G382" s="241" t="e">
        <f t="shared" si="61"/>
        <v>#DIV/0!</v>
      </c>
      <c r="H382" s="241" t="e">
        <f t="shared" si="62"/>
        <v>#DIV/0!</v>
      </c>
      <c r="J382" s="238" t="e">
        <f>List1!F313</f>
        <v>#N/A</v>
      </c>
      <c r="K382" s="244">
        <v>7</v>
      </c>
      <c r="L382" s="244" t="e">
        <f t="shared" si="63"/>
        <v>#DIV/0!</v>
      </c>
      <c r="N382" s="238" t="e">
        <f t="shared" si="58"/>
        <v>#N/A</v>
      </c>
      <c r="O382" s="244" t="e">
        <f t="shared" si="64"/>
        <v>#N/A</v>
      </c>
      <c r="P382" s="244" t="e">
        <f t="shared" si="65"/>
        <v>#DIV/0!</v>
      </c>
      <c r="Q382" s="244" t="e">
        <f t="shared" si="66"/>
        <v>#DIV/0!</v>
      </c>
      <c r="R382" s="244" t="e">
        <f t="shared" si="67"/>
        <v>#DIV/0!</v>
      </c>
    </row>
    <row r="383" spans="1:18" ht="15" customHeight="1" x14ac:dyDescent="0.2">
      <c r="A383" s="250">
        <f t="shared" si="68"/>
        <v>312</v>
      </c>
      <c r="B383" s="240">
        <f t="shared" si="56"/>
        <v>9528</v>
      </c>
      <c r="C383" s="241" t="e">
        <f t="shared" si="69"/>
        <v>#DIV/0!</v>
      </c>
      <c r="D383" s="241" t="e">
        <f t="shared" si="59"/>
        <v>#DIV/0!</v>
      </c>
      <c r="E383" s="241" t="e">
        <f t="shared" si="60"/>
        <v>#DIV/0!</v>
      </c>
      <c r="F383" s="241" t="e">
        <f t="shared" si="57"/>
        <v>#DIV/0!</v>
      </c>
      <c r="G383" s="241" t="e">
        <f t="shared" si="61"/>
        <v>#DIV/0!</v>
      </c>
      <c r="H383" s="241" t="e">
        <f t="shared" si="62"/>
        <v>#DIV/0!</v>
      </c>
      <c r="J383" s="238" t="e">
        <f>List1!F314</f>
        <v>#N/A</v>
      </c>
      <c r="K383" s="244">
        <v>7</v>
      </c>
      <c r="L383" s="244" t="e">
        <f t="shared" si="63"/>
        <v>#DIV/0!</v>
      </c>
      <c r="N383" s="238" t="e">
        <f t="shared" si="58"/>
        <v>#N/A</v>
      </c>
      <c r="O383" s="244" t="e">
        <f t="shared" si="64"/>
        <v>#N/A</v>
      </c>
      <c r="P383" s="244" t="e">
        <f t="shared" si="65"/>
        <v>#DIV/0!</v>
      </c>
      <c r="Q383" s="244" t="e">
        <f t="shared" si="66"/>
        <v>#DIV/0!</v>
      </c>
      <c r="R383" s="244" t="e">
        <f t="shared" si="67"/>
        <v>#DIV/0!</v>
      </c>
    </row>
    <row r="384" spans="1:18" ht="15" customHeight="1" x14ac:dyDescent="0.2">
      <c r="A384" s="250">
        <f t="shared" si="68"/>
        <v>313</v>
      </c>
      <c r="B384" s="240">
        <f t="shared" si="56"/>
        <v>9556</v>
      </c>
      <c r="C384" s="241" t="e">
        <f t="shared" si="69"/>
        <v>#DIV/0!</v>
      </c>
      <c r="D384" s="241" t="e">
        <f t="shared" si="59"/>
        <v>#DIV/0!</v>
      </c>
      <c r="E384" s="241" t="e">
        <f t="shared" si="60"/>
        <v>#DIV/0!</v>
      </c>
      <c r="F384" s="241" t="e">
        <f t="shared" si="57"/>
        <v>#DIV/0!</v>
      </c>
      <c r="G384" s="241" t="e">
        <f t="shared" si="61"/>
        <v>#DIV/0!</v>
      </c>
      <c r="H384" s="241" t="e">
        <f t="shared" si="62"/>
        <v>#DIV/0!</v>
      </c>
      <c r="J384" s="238" t="e">
        <f>List1!F315</f>
        <v>#N/A</v>
      </c>
      <c r="K384" s="244">
        <v>7</v>
      </c>
      <c r="L384" s="244" t="e">
        <f t="shared" si="63"/>
        <v>#DIV/0!</v>
      </c>
      <c r="N384" s="238" t="e">
        <f t="shared" si="58"/>
        <v>#N/A</v>
      </c>
      <c r="O384" s="244" t="e">
        <f t="shared" si="64"/>
        <v>#N/A</v>
      </c>
      <c r="P384" s="244" t="e">
        <f t="shared" si="65"/>
        <v>#DIV/0!</v>
      </c>
      <c r="Q384" s="244" t="e">
        <f t="shared" si="66"/>
        <v>#DIV/0!</v>
      </c>
      <c r="R384" s="244" t="e">
        <f t="shared" si="67"/>
        <v>#DIV/0!</v>
      </c>
    </row>
    <row r="385" spans="1:18" ht="15" customHeight="1" x14ac:dyDescent="0.2">
      <c r="A385" s="250">
        <f t="shared" si="68"/>
        <v>314</v>
      </c>
      <c r="B385" s="240">
        <f t="shared" si="56"/>
        <v>9587</v>
      </c>
      <c r="C385" s="241" t="e">
        <f t="shared" si="69"/>
        <v>#DIV/0!</v>
      </c>
      <c r="D385" s="241" t="e">
        <f t="shared" si="59"/>
        <v>#DIV/0!</v>
      </c>
      <c r="E385" s="241" t="e">
        <f t="shared" si="60"/>
        <v>#DIV/0!</v>
      </c>
      <c r="F385" s="241" t="e">
        <f t="shared" si="57"/>
        <v>#DIV/0!</v>
      </c>
      <c r="G385" s="241" t="e">
        <f t="shared" si="61"/>
        <v>#DIV/0!</v>
      </c>
      <c r="H385" s="241" t="e">
        <f t="shared" si="62"/>
        <v>#DIV/0!</v>
      </c>
      <c r="J385" s="238" t="e">
        <f>List1!F316</f>
        <v>#N/A</v>
      </c>
      <c r="K385" s="244">
        <v>7</v>
      </c>
      <c r="L385" s="244" t="e">
        <f t="shared" si="63"/>
        <v>#DIV/0!</v>
      </c>
      <c r="N385" s="238" t="e">
        <f t="shared" si="58"/>
        <v>#N/A</v>
      </c>
      <c r="O385" s="244" t="e">
        <f t="shared" si="64"/>
        <v>#N/A</v>
      </c>
      <c r="P385" s="244" t="e">
        <f t="shared" si="65"/>
        <v>#DIV/0!</v>
      </c>
      <c r="Q385" s="244" t="e">
        <f t="shared" si="66"/>
        <v>#DIV/0!</v>
      </c>
      <c r="R385" s="244" t="e">
        <f t="shared" si="67"/>
        <v>#DIV/0!</v>
      </c>
    </row>
    <row r="386" spans="1:18" ht="15" customHeight="1" x14ac:dyDescent="0.2">
      <c r="A386" s="250">
        <f t="shared" si="68"/>
        <v>315</v>
      </c>
      <c r="B386" s="240">
        <f t="shared" si="56"/>
        <v>9617</v>
      </c>
      <c r="C386" s="241" t="e">
        <f t="shared" si="69"/>
        <v>#DIV/0!</v>
      </c>
      <c r="D386" s="241" t="e">
        <f t="shared" si="59"/>
        <v>#DIV/0!</v>
      </c>
      <c r="E386" s="241" t="e">
        <f t="shared" si="60"/>
        <v>#DIV/0!</v>
      </c>
      <c r="F386" s="241" t="e">
        <f t="shared" si="57"/>
        <v>#DIV/0!</v>
      </c>
      <c r="G386" s="241" t="e">
        <f t="shared" si="61"/>
        <v>#DIV/0!</v>
      </c>
      <c r="H386" s="241" t="e">
        <f t="shared" si="62"/>
        <v>#DIV/0!</v>
      </c>
      <c r="J386" s="238" t="e">
        <f>List1!F317</f>
        <v>#N/A</v>
      </c>
      <c r="K386" s="244">
        <v>7</v>
      </c>
      <c r="L386" s="244" t="e">
        <f t="shared" si="63"/>
        <v>#DIV/0!</v>
      </c>
      <c r="N386" s="238" t="e">
        <f t="shared" si="58"/>
        <v>#N/A</v>
      </c>
      <c r="O386" s="244" t="e">
        <f t="shared" si="64"/>
        <v>#N/A</v>
      </c>
      <c r="P386" s="244" t="e">
        <f t="shared" si="65"/>
        <v>#DIV/0!</v>
      </c>
      <c r="Q386" s="244" t="e">
        <f t="shared" si="66"/>
        <v>#DIV/0!</v>
      </c>
      <c r="R386" s="244" t="e">
        <f t="shared" si="67"/>
        <v>#DIV/0!</v>
      </c>
    </row>
    <row r="387" spans="1:18" ht="15" customHeight="1" x14ac:dyDescent="0.2">
      <c r="A387" s="250">
        <f t="shared" si="68"/>
        <v>316</v>
      </c>
      <c r="B387" s="240">
        <f t="shared" si="56"/>
        <v>9648</v>
      </c>
      <c r="C387" s="241" t="e">
        <f t="shared" si="69"/>
        <v>#DIV/0!</v>
      </c>
      <c r="D387" s="241" t="e">
        <f t="shared" si="59"/>
        <v>#DIV/0!</v>
      </c>
      <c r="E387" s="241" t="e">
        <f t="shared" si="60"/>
        <v>#DIV/0!</v>
      </c>
      <c r="F387" s="241" t="e">
        <f t="shared" si="57"/>
        <v>#DIV/0!</v>
      </c>
      <c r="G387" s="241" t="e">
        <f t="shared" si="61"/>
        <v>#DIV/0!</v>
      </c>
      <c r="H387" s="241" t="e">
        <f t="shared" si="62"/>
        <v>#DIV/0!</v>
      </c>
      <c r="J387" s="238" t="e">
        <f>List1!F318</f>
        <v>#N/A</v>
      </c>
      <c r="K387" s="244">
        <v>7</v>
      </c>
      <c r="L387" s="244" t="e">
        <f t="shared" si="63"/>
        <v>#DIV/0!</v>
      </c>
      <c r="N387" s="238" t="e">
        <f t="shared" si="58"/>
        <v>#N/A</v>
      </c>
      <c r="O387" s="244" t="e">
        <f t="shared" si="64"/>
        <v>#N/A</v>
      </c>
      <c r="P387" s="244" t="e">
        <f t="shared" si="65"/>
        <v>#DIV/0!</v>
      </c>
      <c r="Q387" s="244" t="e">
        <f t="shared" si="66"/>
        <v>#DIV/0!</v>
      </c>
      <c r="R387" s="244" t="e">
        <f t="shared" si="67"/>
        <v>#DIV/0!</v>
      </c>
    </row>
    <row r="388" spans="1:18" ht="15" customHeight="1" x14ac:dyDescent="0.2">
      <c r="A388" s="250">
        <f t="shared" si="68"/>
        <v>317</v>
      </c>
      <c r="B388" s="240">
        <f t="shared" si="56"/>
        <v>9678</v>
      </c>
      <c r="C388" s="241" t="e">
        <f t="shared" si="69"/>
        <v>#DIV/0!</v>
      </c>
      <c r="D388" s="241" t="e">
        <f t="shared" si="59"/>
        <v>#DIV/0!</v>
      </c>
      <c r="E388" s="241" t="e">
        <f t="shared" si="60"/>
        <v>#DIV/0!</v>
      </c>
      <c r="F388" s="241" t="e">
        <f t="shared" si="57"/>
        <v>#DIV/0!</v>
      </c>
      <c r="G388" s="241" t="e">
        <f t="shared" si="61"/>
        <v>#DIV/0!</v>
      </c>
      <c r="H388" s="241" t="e">
        <f t="shared" si="62"/>
        <v>#DIV/0!</v>
      </c>
      <c r="J388" s="238" t="e">
        <f>List1!F319</f>
        <v>#N/A</v>
      </c>
      <c r="K388" s="244">
        <v>7</v>
      </c>
      <c r="L388" s="244" t="e">
        <f t="shared" si="63"/>
        <v>#DIV/0!</v>
      </c>
      <c r="N388" s="238" t="e">
        <f t="shared" si="58"/>
        <v>#N/A</v>
      </c>
      <c r="O388" s="244" t="e">
        <f t="shared" si="64"/>
        <v>#N/A</v>
      </c>
      <c r="P388" s="244" t="e">
        <f t="shared" si="65"/>
        <v>#DIV/0!</v>
      </c>
      <c r="Q388" s="244" t="e">
        <f t="shared" si="66"/>
        <v>#DIV/0!</v>
      </c>
      <c r="R388" s="244" t="e">
        <f t="shared" si="67"/>
        <v>#DIV/0!</v>
      </c>
    </row>
    <row r="389" spans="1:18" ht="15" customHeight="1" x14ac:dyDescent="0.2">
      <c r="A389" s="250">
        <f t="shared" si="68"/>
        <v>318</v>
      </c>
      <c r="B389" s="240">
        <f t="shared" si="56"/>
        <v>9709</v>
      </c>
      <c r="C389" s="241" t="e">
        <f t="shared" si="69"/>
        <v>#DIV/0!</v>
      </c>
      <c r="D389" s="241" t="e">
        <f t="shared" si="59"/>
        <v>#DIV/0!</v>
      </c>
      <c r="E389" s="241" t="e">
        <f t="shared" si="60"/>
        <v>#DIV/0!</v>
      </c>
      <c r="F389" s="241" t="e">
        <f t="shared" si="57"/>
        <v>#DIV/0!</v>
      </c>
      <c r="G389" s="241" t="e">
        <f t="shared" si="61"/>
        <v>#DIV/0!</v>
      </c>
      <c r="H389" s="241" t="e">
        <f t="shared" si="62"/>
        <v>#DIV/0!</v>
      </c>
      <c r="J389" s="238" t="e">
        <f>List1!F320</f>
        <v>#N/A</v>
      </c>
      <c r="K389" s="244">
        <v>7</v>
      </c>
      <c r="L389" s="244" t="e">
        <f t="shared" si="63"/>
        <v>#DIV/0!</v>
      </c>
      <c r="N389" s="238" t="e">
        <f t="shared" si="58"/>
        <v>#N/A</v>
      </c>
      <c r="O389" s="244" t="e">
        <f t="shared" si="64"/>
        <v>#N/A</v>
      </c>
      <c r="P389" s="244" t="e">
        <f t="shared" si="65"/>
        <v>#DIV/0!</v>
      </c>
      <c r="Q389" s="244" t="e">
        <f t="shared" si="66"/>
        <v>#DIV/0!</v>
      </c>
      <c r="R389" s="244" t="e">
        <f t="shared" si="67"/>
        <v>#DIV/0!</v>
      </c>
    </row>
    <row r="390" spans="1:18" ht="15" customHeight="1" x14ac:dyDescent="0.2">
      <c r="A390" s="250">
        <f t="shared" si="68"/>
        <v>319</v>
      </c>
      <c r="B390" s="240">
        <f t="shared" si="56"/>
        <v>9740</v>
      </c>
      <c r="C390" s="241" t="e">
        <f t="shared" si="69"/>
        <v>#DIV/0!</v>
      </c>
      <c r="D390" s="241" t="e">
        <f t="shared" si="59"/>
        <v>#DIV/0!</v>
      </c>
      <c r="E390" s="241" t="e">
        <f t="shared" si="60"/>
        <v>#DIV/0!</v>
      </c>
      <c r="F390" s="241" t="e">
        <f t="shared" si="57"/>
        <v>#DIV/0!</v>
      </c>
      <c r="G390" s="241" t="e">
        <f t="shared" si="61"/>
        <v>#DIV/0!</v>
      </c>
      <c r="H390" s="241" t="e">
        <f t="shared" si="62"/>
        <v>#DIV/0!</v>
      </c>
      <c r="J390" s="238" t="e">
        <f>List1!F321</f>
        <v>#N/A</v>
      </c>
      <c r="K390" s="244">
        <v>7</v>
      </c>
      <c r="L390" s="244" t="e">
        <f t="shared" si="63"/>
        <v>#DIV/0!</v>
      </c>
      <c r="N390" s="238" t="e">
        <f t="shared" si="58"/>
        <v>#N/A</v>
      </c>
      <c r="O390" s="244" t="e">
        <f t="shared" si="64"/>
        <v>#N/A</v>
      </c>
      <c r="P390" s="244" t="e">
        <f t="shared" si="65"/>
        <v>#DIV/0!</v>
      </c>
      <c r="Q390" s="244" t="e">
        <f t="shared" si="66"/>
        <v>#DIV/0!</v>
      </c>
      <c r="R390" s="244" t="e">
        <f t="shared" si="67"/>
        <v>#DIV/0!</v>
      </c>
    </row>
    <row r="391" spans="1:18" ht="15" customHeight="1" x14ac:dyDescent="0.2">
      <c r="A391" s="250">
        <f t="shared" si="68"/>
        <v>320</v>
      </c>
      <c r="B391" s="240">
        <f t="shared" ref="B391:B431" si="70">EOMONTH($D$5,A391)</f>
        <v>9770</v>
      </c>
      <c r="C391" s="241" t="e">
        <f t="shared" si="69"/>
        <v>#DIV/0!</v>
      </c>
      <c r="D391" s="241" t="e">
        <f t="shared" si="59"/>
        <v>#DIV/0!</v>
      </c>
      <c r="E391" s="241" t="e">
        <f t="shared" si="60"/>
        <v>#DIV/0!</v>
      </c>
      <c r="F391" s="241" t="e">
        <f t="shared" ref="F391:F431" si="71">(L391+K391)-H391</f>
        <v>#DIV/0!</v>
      </c>
      <c r="G391" s="241" t="e">
        <f t="shared" si="61"/>
        <v>#DIV/0!</v>
      </c>
      <c r="H391" s="241" t="e">
        <f t="shared" si="62"/>
        <v>#DIV/0!</v>
      </c>
      <c r="J391" s="238" t="e">
        <f>List1!F322</f>
        <v>#N/A</v>
      </c>
      <c r="K391" s="244">
        <v>7</v>
      </c>
      <c r="L391" s="244" t="e">
        <f t="shared" si="63"/>
        <v>#DIV/0!</v>
      </c>
      <c r="N391" s="238" t="e">
        <f t="shared" ref="N391:N431" si="72">POWER(1+($J$16*J391),A391)</f>
        <v>#N/A</v>
      </c>
      <c r="O391" s="244" t="e">
        <f t="shared" si="64"/>
        <v>#N/A</v>
      </c>
      <c r="P391" s="244" t="e">
        <f t="shared" si="65"/>
        <v>#DIV/0!</v>
      </c>
      <c r="Q391" s="244" t="e">
        <f t="shared" si="66"/>
        <v>#DIV/0!</v>
      </c>
      <c r="R391" s="244" t="e">
        <f t="shared" si="67"/>
        <v>#DIV/0!</v>
      </c>
    </row>
    <row r="392" spans="1:18" ht="15" customHeight="1" x14ac:dyDescent="0.2">
      <c r="A392" s="250">
        <f t="shared" si="68"/>
        <v>321</v>
      </c>
      <c r="B392" s="240">
        <f t="shared" si="70"/>
        <v>9801</v>
      </c>
      <c r="C392" s="241" t="e">
        <f t="shared" si="69"/>
        <v>#DIV/0!</v>
      </c>
      <c r="D392" s="241" t="e">
        <f t="shared" ref="D392:D431" si="73">IF(A392&lt;$J$6,0,$J$11)</f>
        <v>#DIV/0!</v>
      </c>
      <c r="E392" s="241" t="e">
        <f t="shared" ref="E392:E431" si="74">C391*$D$12*J392</f>
        <v>#DIV/0!</v>
      </c>
      <c r="F392" s="241" t="e">
        <f t="shared" si="71"/>
        <v>#DIV/0!</v>
      </c>
      <c r="G392" s="241" t="e">
        <f t="shared" ref="G392:G431" si="75">(C391*($D$13*$D$14)*($D$15*J392))/N392</f>
        <v>#DIV/0!</v>
      </c>
      <c r="H392" s="241" t="e">
        <f t="shared" ref="H392:H431" si="76">(C391*(1.5%-$D$12)*J392)/N392</f>
        <v>#DIV/0!</v>
      </c>
      <c r="J392" s="238" t="e">
        <f>List1!F323</f>
        <v>#N/A</v>
      </c>
      <c r="K392" s="244">
        <v>7</v>
      </c>
      <c r="L392" s="244" t="e">
        <f t="shared" ref="L392:L431" si="77">(C391*($J$16-$D$12)*J392)/N392</f>
        <v>#DIV/0!</v>
      </c>
      <c r="N392" s="238" t="e">
        <f t="shared" si="72"/>
        <v>#N/A</v>
      </c>
      <c r="O392" s="244" t="e">
        <f t="shared" ref="O392:O431" si="78">O391+G392</f>
        <v>#N/A</v>
      </c>
      <c r="P392" s="244" t="e">
        <f t="shared" ref="P392:P431" si="79">P391+H392</f>
        <v>#DIV/0!</v>
      </c>
      <c r="Q392" s="244" t="e">
        <f t="shared" ref="Q392:Q431" si="80">Q391+F392</f>
        <v>#DIV/0!</v>
      </c>
      <c r="R392" s="244" t="e">
        <f t="shared" ref="R392:R431" si="81">R391+D392+E392</f>
        <v>#DIV/0!</v>
      </c>
    </row>
    <row r="393" spans="1:18" ht="15" customHeight="1" x14ac:dyDescent="0.2">
      <c r="A393" s="250">
        <f t="shared" ref="A393:A431" si="82">A392+1</f>
        <v>322</v>
      </c>
      <c r="B393" s="240">
        <f t="shared" si="70"/>
        <v>9831</v>
      </c>
      <c r="C393" s="241" t="e">
        <f t="shared" ref="C393:C431" si="83">C392-D392</f>
        <v>#DIV/0!</v>
      </c>
      <c r="D393" s="241" t="e">
        <f t="shared" si="73"/>
        <v>#DIV/0!</v>
      </c>
      <c r="E393" s="241" t="e">
        <f t="shared" si="74"/>
        <v>#DIV/0!</v>
      </c>
      <c r="F393" s="241" t="e">
        <f t="shared" si="71"/>
        <v>#DIV/0!</v>
      </c>
      <c r="G393" s="241" t="e">
        <f t="shared" si="75"/>
        <v>#DIV/0!</v>
      </c>
      <c r="H393" s="241" t="e">
        <f t="shared" si="76"/>
        <v>#DIV/0!</v>
      </c>
      <c r="J393" s="238" t="e">
        <f>List1!F324</f>
        <v>#N/A</v>
      </c>
      <c r="K393" s="244">
        <v>7</v>
      </c>
      <c r="L393" s="244" t="e">
        <f t="shared" si="77"/>
        <v>#DIV/0!</v>
      </c>
      <c r="N393" s="238" t="e">
        <f t="shared" si="72"/>
        <v>#N/A</v>
      </c>
      <c r="O393" s="244" t="e">
        <f t="shared" si="78"/>
        <v>#N/A</v>
      </c>
      <c r="P393" s="244" t="e">
        <f t="shared" si="79"/>
        <v>#DIV/0!</v>
      </c>
      <c r="Q393" s="244" t="e">
        <f t="shared" si="80"/>
        <v>#DIV/0!</v>
      </c>
      <c r="R393" s="244" t="e">
        <f t="shared" si="81"/>
        <v>#DIV/0!</v>
      </c>
    </row>
    <row r="394" spans="1:18" ht="15" customHeight="1" x14ac:dyDescent="0.2">
      <c r="A394" s="250">
        <f t="shared" si="82"/>
        <v>323</v>
      </c>
      <c r="B394" s="240">
        <f t="shared" si="70"/>
        <v>9862</v>
      </c>
      <c r="C394" s="241" t="e">
        <f t="shared" si="83"/>
        <v>#DIV/0!</v>
      </c>
      <c r="D394" s="241" t="e">
        <f t="shared" si="73"/>
        <v>#DIV/0!</v>
      </c>
      <c r="E394" s="241" t="e">
        <f t="shared" si="74"/>
        <v>#DIV/0!</v>
      </c>
      <c r="F394" s="241" t="e">
        <f t="shared" si="71"/>
        <v>#DIV/0!</v>
      </c>
      <c r="G394" s="241" t="e">
        <f t="shared" si="75"/>
        <v>#DIV/0!</v>
      </c>
      <c r="H394" s="241" t="e">
        <f t="shared" si="76"/>
        <v>#DIV/0!</v>
      </c>
      <c r="J394" s="238" t="e">
        <f>List1!F325</f>
        <v>#N/A</v>
      </c>
      <c r="K394" s="244">
        <v>7</v>
      </c>
      <c r="L394" s="244" t="e">
        <f t="shared" si="77"/>
        <v>#DIV/0!</v>
      </c>
      <c r="N394" s="238" t="e">
        <f t="shared" si="72"/>
        <v>#N/A</v>
      </c>
      <c r="O394" s="244" t="e">
        <f t="shared" si="78"/>
        <v>#N/A</v>
      </c>
      <c r="P394" s="244" t="e">
        <f t="shared" si="79"/>
        <v>#DIV/0!</v>
      </c>
      <c r="Q394" s="244" t="e">
        <f t="shared" si="80"/>
        <v>#DIV/0!</v>
      </c>
      <c r="R394" s="244" t="e">
        <f t="shared" si="81"/>
        <v>#DIV/0!</v>
      </c>
    </row>
    <row r="395" spans="1:18" ht="15" customHeight="1" x14ac:dyDescent="0.2">
      <c r="A395" s="250">
        <f t="shared" si="82"/>
        <v>324</v>
      </c>
      <c r="B395" s="240">
        <f t="shared" si="70"/>
        <v>9893</v>
      </c>
      <c r="C395" s="241" t="e">
        <f t="shared" si="83"/>
        <v>#DIV/0!</v>
      </c>
      <c r="D395" s="241" t="e">
        <f t="shared" si="73"/>
        <v>#DIV/0!</v>
      </c>
      <c r="E395" s="241" t="e">
        <f t="shared" si="74"/>
        <v>#DIV/0!</v>
      </c>
      <c r="F395" s="241" t="e">
        <f t="shared" si="71"/>
        <v>#DIV/0!</v>
      </c>
      <c r="G395" s="241" t="e">
        <f t="shared" si="75"/>
        <v>#DIV/0!</v>
      </c>
      <c r="H395" s="241" t="e">
        <f t="shared" si="76"/>
        <v>#DIV/0!</v>
      </c>
      <c r="J395" s="238" t="e">
        <f>List1!F326</f>
        <v>#N/A</v>
      </c>
      <c r="K395" s="244">
        <v>7</v>
      </c>
      <c r="L395" s="244" t="e">
        <f t="shared" si="77"/>
        <v>#DIV/0!</v>
      </c>
      <c r="N395" s="238" t="e">
        <f t="shared" si="72"/>
        <v>#N/A</v>
      </c>
      <c r="O395" s="244" t="e">
        <f t="shared" si="78"/>
        <v>#N/A</v>
      </c>
      <c r="P395" s="244" t="e">
        <f t="shared" si="79"/>
        <v>#DIV/0!</v>
      </c>
      <c r="Q395" s="244" t="e">
        <f t="shared" si="80"/>
        <v>#DIV/0!</v>
      </c>
      <c r="R395" s="244" t="e">
        <f t="shared" si="81"/>
        <v>#DIV/0!</v>
      </c>
    </row>
    <row r="396" spans="1:18" ht="15" customHeight="1" x14ac:dyDescent="0.2">
      <c r="A396" s="250">
        <f t="shared" si="82"/>
        <v>325</v>
      </c>
      <c r="B396" s="240">
        <f t="shared" si="70"/>
        <v>9921</v>
      </c>
      <c r="C396" s="241" t="e">
        <f t="shared" si="83"/>
        <v>#DIV/0!</v>
      </c>
      <c r="D396" s="241" t="e">
        <f t="shared" si="73"/>
        <v>#DIV/0!</v>
      </c>
      <c r="E396" s="241" t="e">
        <f t="shared" si="74"/>
        <v>#DIV/0!</v>
      </c>
      <c r="F396" s="241" t="e">
        <f t="shared" si="71"/>
        <v>#DIV/0!</v>
      </c>
      <c r="G396" s="241" t="e">
        <f t="shared" si="75"/>
        <v>#DIV/0!</v>
      </c>
      <c r="H396" s="241" t="e">
        <f t="shared" si="76"/>
        <v>#DIV/0!</v>
      </c>
      <c r="J396" s="238" t="e">
        <f>List1!F327</f>
        <v>#N/A</v>
      </c>
      <c r="K396" s="244">
        <v>7</v>
      </c>
      <c r="L396" s="244" t="e">
        <f t="shared" si="77"/>
        <v>#DIV/0!</v>
      </c>
      <c r="N396" s="238" t="e">
        <f t="shared" si="72"/>
        <v>#N/A</v>
      </c>
      <c r="O396" s="244" t="e">
        <f t="shared" si="78"/>
        <v>#N/A</v>
      </c>
      <c r="P396" s="244" t="e">
        <f t="shared" si="79"/>
        <v>#DIV/0!</v>
      </c>
      <c r="Q396" s="244" t="e">
        <f t="shared" si="80"/>
        <v>#DIV/0!</v>
      </c>
      <c r="R396" s="244" t="e">
        <f t="shared" si="81"/>
        <v>#DIV/0!</v>
      </c>
    </row>
    <row r="397" spans="1:18" ht="15" customHeight="1" x14ac:dyDescent="0.2">
      <c r="A397" s="250">
        <f t="shared" si="82"/>
        <v>326</v>
      </c>
      <c r="B397" s="240">
        <f t="shared" si="70"/>
        <v>9952</v>
      </c>
      <c r="C397" s="241" t="e">
        <f t="shared" si="83"/>
        <v>#DIV/0!</v>
      </c>
      <c r="D397" s="241" t="e">
        <f t="shared" si="73"/>
        <v>#DIV/0!</v>
      </c>
      <c r="E397" s="241" t="e">
        <f t="shared" si="74"/>
        <v>#DIV/0!</v>
      </c>
      <c r="F397" s="241" t="e">
        <f t="shared" si="71"/>
        <v>#DIV/0!</v>
      </c>
      <c r="G397" s="241" t="e">
        <f t="shared" si="75"/>
        <v>#DIV/0!</v>
      </c>
      <c r="H397" s="241" t="e">
        <f t="shared" si="76"/>
        <v>#DIV/0!</v>
      </c>
      <c r="J397" s="238" t="e">
        <f>List1!F328</f>
        <v>#N/A</v>
      </c>
      <c r="K397" s="244">
        <v>7</v>
      </c>
      <c r="L397" s="244" t="e">
        <f t="shared" si="77"/>
        <v>#DIV/0!</v>
      </c>
      <c r="N397" s="238" t="e">
        <f t="shared" si="72"/>
        <v>#N/A</v>
      </c>
      <c r="O397" s="244" t="e">
        <f t="shared" si="78"/>
        <v>#N/A</v>
      </c>
      <c r="P397" s="244" t="e">
        <f t="shared" si="79"/>
        <v>#DIV/0!</v>
      </c>
      <c r="Q397" s="244" t="e">
        <f t="shared" si="80"/>
        <v>#DIV/0!</v>
      </c>
      <c r="R397" s="244" t="e">
        <f t="shared" si="81"/>
        <v>#DIV/0!</v>
      </c>
    </row>
    <row r="398" spans="1:18" ht="15" customHeight="1" x14ac:dyDescent="0.2">
      <c r="A398" s="250">
        <f t="shared" si="82"/>
        <v>327</v>
      </c>
      <c r="B398" s="240">
        <f t="shared" si="70"/>
        <v>9982</v>
      </c>
      <c r="C398" s="241" t="e">
        <f t="shared" si="83"/>
        <v>#DIV/0!</v>
      </c>
      <c r="D398" s="241" t="e">
        <f t="shared" si="73"/>
        <v>#DIV/0!</v>
      </c>
      <c r="E398" s="241" t="e">
        <f t="shared" si="74"/>
        <v>#DIV/0!</v>
      </c>
      <c r="F398" s="241" t="e">
        <f t="shared" si="71"/>
        <v>#DIV/0!</v>
      </c>
      <c r="G398" s="241" t="e">
        <f t="shared" si="75"/>
        <v>#DIV/0!</v>
      </c>
      <c r="H398" s="241" t="e">
        <f t="shared" si="76"/>
        <v>#DIV/0!</v>
      </c>
      <c r="J398" s="238" t="e">
        <f>List1!F329</f>
        <v>#N/A</v>
      </c>
      <c r="K398" s="244">
        <v>7</v>
      </c>
      <c r="L398" s="244" t="e">
        <f t="shared" si="77"/>
        <v>#DIV/0!</v>
      </c>
      <c r="N398" s="238" t="e">
        <f t="shared" si="72"/>
        <v>#N/A</v>
      </c>
      <c r="O398" s="244" t="e">
        <f t="shared" si="78"/>
        <v>#N/A</v>
      </c>
      <c r="P398" s="244" t="e">
        <f t="shared" si="79"/>
        <v>#DIV/0!</v>
      </c>
      <c r="Q398" s="244" t="e">
        <f t="shared" si="80"/>
        <v>#DIV/0!</v>
      </c>
      <c r="R398" s="244" t="e">
        <f t="shared" si="81"/>
        <v>#DIV/0!</v>
      </c>
    </row>
    <row r="399" spans="1:18" ht="15" customHeight="1" x14ac:dyDescent="0.2">
      <c r="A399" s="250">
        <f t="shared" si="82"/>
        <v>328</v>
      </c>
      <c r="B399" s="240">
        <f t="shared" si="70"/>
        <v>10013</v>
      </c>
      <c r="C399" s="241" t="e">
        <f t="shared" si="83"/>
        <v>#DIV/0!</v>
      </c>
      <c r="D399" s="241" t="e">
        <f t="shared" si="73"/>
        <v>#DIV/0!</v>
      </c>
      <c r="E399" s="241" t="e">
        <f t="shared" si="74"/>
        <v>#DIV/0!</v>
      </c>
      <c r="F399" s="241" t="e">
        <f t="shared" si="71"/>
        <v>#DIV/0!</v>
      </c>
      <c r="G399" s="241" t="e">
        <f t="shared" si="75"/>
        <v>#DIV/0!</v>
      </c>
      <c r="H399" s="241" t="e">
        <f t="shared" si="76"/>
        <v>#DIV/0!</v>
      </c>
      <c r="J399" s="238" t="e">
        <f>List1!F330</f>
        <v>#N/A</v>
      </c>
      <c r="K399" s="244">
        <v>7</v>
      </c>
      <c r="L399" s="244" t="e">
        <f t="shared" si="77"/>
        <v>#DIV/0!</v>
      </c>
      <c r="N399" s="238" t="e">
        <f t="shared" si="72"/>
        <v>#N/A</v>
      </c>
      <c r="O399" s="244" t="e">
        <f t="shared" si="78"/>
        <v>#N/A</v>
      </c>
      <c r="P399" s="244" t="e">
        <f t="shared" si="79"/>
        <v>#DIV/0!</v>
      </c>
      <c r="Q399" s="244" t="e">
        <f t="shared" si="80"/>
        <v>#DIV/0!</v>
      </c>
      <c r="R399" s="244" t="e">
        <f t="shared" si="81"/>
        <v>#DIV/0!</v>
      </c>
    </row>
    <row r="400" spans="1:18" ht="15" customHeight="1" x14ac:dyDescent="0.2">
      <c r="A400" s="250">
        <f t="shared" si="82"/>
        <v>329</v>
      </c>
      <c r="B400" s="240">
        <f t="shared" si="70"/>
        <v>10043</v>
      </c>
      <c r="C400" s="241" t="e">
        <f t="shared" si="83"/>
        <v>#DIV/0!</v>
      </c>
      <c r="D400" s="241" t="e">
        <f t="shared" si="73"/>
        <v>#DIV/0!</v>
      </c>
      <c r="E400" s="241" t="e">
        <f t="shared" si="74"/>
        <v>#DIV/0!</v>
      </c>
      <c r="F400" s="241" t="e">
        <f t="shared" si="71"/>
        <v>#DIV/0!</v>
      </c>
      <c r="G400" s="241" t="e">
        <f t="shared" si="75"/>
        <v>#DIV/0!</v>
      </c>
      <c r="H400" s="241" t="e">
        <f t="shared" si="76"/>
        <v>#DIV/0!</v>
      </c>
      <c r="J400" s="238" t="e">
        <f>List1!F331</f>
        <v>#N/A</v>
      </c>
      <c r="K400" s="244">
        <v>7</v>
      </c>
      <c r="L400" s="244" t="e">
        <f t="shared" si="77"/>
        <v>#DIV/0!</v>
      </c>
      <c r="N400" s="238" t="e">
        <f t="shared" si="72"/>
        <v>#N/A</v>
      </c>
      <c r="O400" s="244" t="e">
        <f t="shared" si="78"/>
        <v>#N/A</v>
      </c>
      <c r="P400" s="244" t="e">
        <f t="shared" si="79"/>
        <v>#DIV/0!</v>
      </c>
      <c r="Q400" s="244" t="e">
        <f t="shared" si="80"/>
        <v>#DIV/0!</v>
      </c>
      <c r="R400" s="244" t="e">
        <f t="shared" si="81"/>
        <v>#DIV/0!</v>
      </c>
    </row>
    <row r="401" spans="1:18" ht="15" customHeight="1" x14ac:dyDescent="0.2">
      <c r="A401" s="250">
        <f t="shared" si="82"/>
        <v>330</v>
      </c>
      <c r="B401" s="240">
        <f t="shared" si="70"/>
        <v>10074</v>
      </c>
      <c r="C401" s="241" t="e">
        <f t="shared" si="83"/>
        <v>#DIV/0!</v>
      </c>
      <c r="D401" s="241" t="e">
        <f t="shared" si="73"/>
        <v>#DIV/0!</v>
      </c>
      <c r="E401" s="241" t="e">
        <f t="shared" si="74"/>
        <v>#DIV/0!</v>
      </c>
      <c r="F401" s="241" t="e">
        <f t="shared" si="71"/>
        <v>#DIV/0!</v>
      </c>
      <c r="G401" s="241" t="e">
        <f t="shared" si="75"/>
        <v>#DIV/0!</v>
      </c>
      <c r="H401" s="241" t="e">
        <f t="shared" si="76"/>
        <v>#DIV/0!</v>
      </c>
      <c r="J401" s="238" t="e">
        <f>List1!F332</f>
        <v>#N/A</v>
      </c>
      <c r="K401" s="244">
        <v>7</v>
      </c>
      <c r="L401" s="244" t="e">
        <f t="shared" si="77"/>
        <v>#DIV/0!</v>
      </c>
      <c r="N401" s="238" t="e">
        <f t="shared" si="72"/>
        <v>#N/A</v>
      </c>
      <c r="O401" s="244" t="e">
        <f t="shared" si="78"/>
        <v>#N/A</v>
      </c>
      <c r="P401" s="244" t="e">
        <f t="shared" si="79"/>
        <v>#DIV/0!</v>
      </c>
      <c r="Q401" s="244" t="e">
        <f t="shared" si="80"/>
        <v>#DIV/0!</v>
      </c>
      <c r="R401" s="244" t="e">
        <f t="shared" si="81"/>
        <v>#DIV/0!</v>
      </c>
    </row>
    <row r="402" spans="1:18" ht="15" customHeight="1" x14ac:dyDescent="0.2">
      <c r="A402" s="250">
        <f t="shared" si="82"/>
        <v>331</v>
      </c>
      <c r="B402" s="240">
        <f t="shared" si="70"/>
        <v>10105</v>
      </c>
      <c r="C402" s="241" t="e">
        <f t="shared" si="83"/>
        <v>#DIV/0!</v>
      </c>
      <c r="D402" s="241" t="e">
        <f t="shared" si="73"/>
        <v>#DIV/0!</v>
      </c>
      <c r="E402" s="241" t="e">
        <f t="shared" si="74"/>
        <v>#DIV/0!</v>
      </c>
      <c r="F402" s="241" t="e">
        <f t="shared" si="71"/>
        <v>#DIV/0!</v>
      </c>
      <c r="G402" s="241" t="e">
        <f t="shared" si="75"/>
        <v>#DIV/0!</v>
      </c>
      <c r="H402" s="241" t="e">
        <f t="shared" si="76"/>
        <v>#DIV/0!</v>
      </c>
      <c r="J402" s="238" t="e">
        <f>List1!F333</f>
        <v>#N/A</v>
      </c>
      <c r="K402" s="244">
        <v>7</v>
      </c>
      <c r="L402" s="244" t="e">
        <f t="shared" si="77"/>
        <v>#DIV/0!</v>
      </c>
      <c r="N402" s="238" t="e">
        <f t="shared" si="72"/>
        <v>#N/A</v>
      </c>
      <c r="O402" s="244" t="e">
        <f t="shared" si="78"/>
        <v>#N/A</v>
      </c>
      <c r="P402" s="244" t="e">
        <f t="shared" si="79"/>
        <v>#DIV/0!</v>
      </c>
      <c r="Q402" s="244" t="e">
        <f t="shared" si="80"/>
        <v>#DIV/0!</v>
      </c>
      <c r="R402" s="244" t="e">
        <f t="shared" si="81"/>
        <v>#DIV/0!</v>
      </c>
    </row>
    <row r="403" spans="1:18" ht="15" customHeight="1" x14ac:dyDescent="0.2">
      <c r="A403" s="250">
        <f t="shared" si="82"/>
        <v>332</v>
      </c>
      <c r="B403" s="240">
        <f t="shared" si="70"/>
        <v>10135</v>
      </c>
      <c r="C403" s="241" t="e">
        <f t="shared" si="83"/>
        <v>#DIV/0!</v>
      </c>
      <c r="D403" s="241" t="e">
        <f t="shared" si="73"/>
        <v>#DIV/0!</v>
      </c>
      <c r="E403" s="241" t="e">
        <f t="shared" si="74"/>
        <v>#DIV/0!</v>
      </c>
      <c r="F403" s="241" t="e">
        <f t="shared" si="71"/>
        <v>#DIV/0!</v>
      </c>
      <c r="G403" s="241" t="e">
        <f t="shared" si="75"/>
        <v>#DIV/0!</v>
      </c>
      <c r="H403" s="241" t="e">
        <f t="shared" si="76"/>
        <v>#DIV/0!</v>
      </c>
      <c r="J403" s="238" t="e">
        <f>List1!F334</f>
        <v>#N/A</v>
      </c>
      <c r="K403" s="244">
        <v>7</v>
      </c>
      <c r="L403" s="244" t="e">
        <f t="shared" si="77"/>
        <v>#DIV/0!</v>
      </c>
      <c r="N403" s="238" t="e">
        <f t="shared" si="72"/>
        <v>#N/A</v>
      </c>
      <c r="O403" s="244" t="e">
        <f t="shared" si="78"/>
        <v>#N/A</v>
      </c>
      <c r="P403" s="244" t="e">
        <f t="shared" si="79"/>
        <v>#DIV/0!</v>
      </c>
      <c r="Q403" s="244" t="e">
        <f t="shared" si="80"/>
        <v>#DIV/0!</v>
      </c>
      <c r="R403" s="244" t="e">
        <f t="shared" si="81"/>
        <v>#DIV/0!</v>
      </c>
    </row>
    <row r="404" spans="1:18" ht="15" customHeight="1" x14ac:dyDescent="0.2">
      <c r="A404" s="250">
        <f t="shared" si="82"/>
        <v>333</v>
      </c>
      <c r="B404" s="240">
        <f t="shared" si="70"/>
        <v>10166</v>
      </c>
      <c r="C404" s="241" t="e">
        <f t="shared" si="83"/>
        <v>#DIV/0!</v>
      </c>
      <c r="D404" s="241" t="e">
        <f t="shared" si="73"/>
        <v>#DIV/0!</v>
      </c>
      <c r="E404" s="241" t="e">
        <f t="shared" si="74"/>
        <v>#DIV/0!</v>
      </c>
      <c r="F404" s="241" t="e">
        <f t="shared" si="71"/>
        <v>#DIV/0!</v>
      </c>
      <c r="G404" s="241" t="e">
        <f t="shared" si="75"/>
        <v>#DIV/0!</v>
      </c>
      <c r="H404" s="241" t="e">
        <f t="shared" si="76"/>
        <v>#DIV/0!</v>
      </c>
      <c r="J404" s="238" t="e">
        <f>List1!F335</f>
        <v>#N/A</v>
      </c>
      <c r="K404" s="244">
        <v>7</v>
      </c>
      <c r="L404" s="244" t="e">
        <f t="shared" si="77"/>
        <v>#DIV/0!</v>
      </c>
      <c r="N404" s="238" t="e">
        <f t="shared" si="72"/>
        <v>#N/A</v>
      </c>
      <c r="O404" s="244" t="e">
        <f t="shared" si="78"/>
        <v>#N/A</v>
      </c>
      <c r="P404" s="244" t="e">
        <f t="shared" si="79"/>
        <v>#DIV/0!</v>
      </c>
      <c r="Q404" s="244" t="e">
        <f t="shared" si="80"/>
        <v>#DIV/0!</v>
      </c>
      <c r="R404" s="244" t="e">
        <f t="shared" si="81"/>
        <v>#DIV/0!</v>
      </c>
    </row>
    <row r="405" spans="1:18" ht="15" customHeight="1" x14ac:dyDescent="0.2">
      <c r="A405" s="250">
        <f t="shared" si="82"/>
        <v>334</v>
      </c>
      <c r="B405" s="240">
        <f t="shared" si="70"/>
        <v>10196</v>
      </c>
      <c r="C405" s="241" t="e">
        <f t="shared" si="83"/>
        <v>#DIV/0!</v>
      </c>
      <c r="D405" s="241" t="e">
        <f t="shared" si="73"/>
        <v>#DIV/0!</v>
      </c>
      <c r="E405" s="241" t="e">
        <f t="shared" si="74"/>
        <v>#DIV/0!</v>
      </c>
      <c r="F405" s="241" t="e">
        <f t="shared" si="71"/>
        <v>#DIV/0!</v>
      </c>
      <c r="G405" s="241" t="e">
        <f t="shared" si="75"/>
        <v>#DIV/0!</v>
      </c>
      <c r="H405" s="241" t="e">
        <f t="shared" si="76"/>
        <v>#DIV/0!</v>
      </c>
      <c r="J405" s="238" t="e">
        <f>List1!F336</f>
        <v>#N/A</v>
      </c>
      <c r="K405" s="244">
        <v>7</v>
      </c>
      <c r="L405" s="244" t="e">
        <f t="shared" si="77"/>
        <v>#DIV/0!</v>
      </c>
      <c r="N405" s="238" t="e">
        <f t="shared" si="72"/>
        <v>#N/A</v>
      </c>
      <c r="O405" s="244" t="e">
        <f t="shared" si="78"/>
        <v>#N/A</v>
      </c>
      <c r="P405" s="244" t="e">
        <f t="shared" si="79"/>
        <v>#DIV/0!</v>
      </c>
      <c r="Q405" s="244" t="e">
        <f t="shared" si="80"/>
        <v>#DIV/0!</v>
      </c>
      <c r="R405" s="244" t="e">
        <f t="shared" si="81"/>
        <v>#DIV/0!</v>
      </c>
    </row>
    <row r="406" spans="1:18" ht="15" customHeight="1" x14ac:dyDescent="0.2">
      <c r="A406" s="250">
        <f t="shared" si="82"/>
        <v>335</v>
      </c>
      <c r="B406" s="240">
        <f t="shared" si="70"/>
        <v>10227</v>
      </c>
      <c r="C406" s="241" t="e">
        <f t="shared" si="83"/>
        <v>#DIV/0!</v>
      </c>
      <c r="D406" s="241" t="e">
        <f t="shared" si="73"/>
        <v>#DIV/0!</v>
      </c>
      <c r="E406" s="241" t="e">
        <f t="shared" si="74"/>
        <v>#DIV/0!</v>
      </c>
      <c r="F406" s="241" t="e">
        <f t="shared" si="71"/>
        <v>#DIV/0!</v>
      </c>
      <c r="G406" s="241" t="e">
        <f t="shared" si="75"/>
        <v>#DIV/0!</v>
      </c>
      <c r="H406" s="241" t="e">
        <f t="shared" si="76"/>
        <v>#DIV/0!</v>
      </c>
      <c r="J406" s="238" t="e">
        <f>List1!F337</f>
        <v>#N/A</v>
      </c>
      <c r="K406" s="244">
        <v>7</v>
      </c>
      <c r="L406" s="244" t="e">
        <f t="shared" si="77"/>
        <v>#DIV/0!</v>
      </c>
      <c r="N406" s="238" t="e">
        <f t="shared" si="72"/>
        <v>#N/A</v>
      </c>
      <c r="O406" s="244" t="e">
        <f t="shared" si="78"/>
        <v>#N/A</v>
      </c>
      <c r="P406" s="244" t="e">
        <f t="shared" si="79"/>
        <v>#DIV/0!</v>
      </c>
      <c r="Q406" s="244" t="e">
        <f t="shared" si="80"/>
        <v>#DIV/0!</v>
      </c>
      <c r="R406" s="244" t="e">
        <f t="shared" si="81"/>
        <v>#DIV/0!</v>
      </c>
    </row>
    <row r="407" spans="1:18" ht="15" customHeight="1" x14ac:dyDescent="0.2">
      <c r="A407" s="250">
        <f t="shared" si="82"/>
        <v>336</v>
      </c>
      <c r="B407" s="240">
        <f t="shared" si="70"/>
        <v>10258</v>
      </c>
      <c r="C407" s="241" t="e">
        <f t="shared" si="83"/>
        <v>#DIV/0!</v>
      </c>
      <c r="D407" s="241" t="e">
        <f t="shared" si="73"/>
        <v>#DIV/0!</v>
      </c>
      <c r="E407" s="241" t="e">
        <f t="shared" si="74"/>
        <v>#DIV/0!</v>
      </c>
      <c r="F407" s="241" t="e">
        <f t="shared" si="71"/>
        <v>#DIV/0!</v>
      </c>
      <c r="G407" s="241" t="e">
        <f t="shared" si="75"/>
        <v>#DIV/0!</v>
      </c>
      <c r="H407" s="241" t="e">
        <f t="shared" si="76"/>
        <v>#DIV/0!</v>
      </c>
      <c r="J407" s="238" t="e">
        <f>List1!F338</f>
        <v>#N/A</v>
      </c>
      <c r="K407" s="244">
        <v>7</v>
      </c>
      <c r="L407" s="244" t="e">
        <f t="shared" si="77"/>
        <v>#DIV/0!</v>
      </c>
      <c r="N407" s="238" t="e">
        <f t="shared" si="72"/>
        <v>#N/A</v>
      </c>
      <c r="O407" s="244" t="e">
        <f t="shared" si="78"/>
        <v>#N/A</v>
      </c>
      <c r="P407" s="244" t="e">
        <f t="shared" si="79"/>
        <v>#DIV/0!</v>
      </c>
      <c r="Q407" s="244" t="e">
        <f t="shared" si="80"/>
        <v>#DIV/0!</v>
      </c>
      <c r="R407" s="244" t="e">
        <f t="shared" si="81"/>
        <v>#DIV/0!</v>
      </c>
    </row>
    <row r="408" spans="1:18" ht="15" customHeight="1" x14ac:dyDescent="0.2">
      <c r="A408" s="250">
        <f t="shared" si="82"/>
        <v>337</v>
      </c>
      <c r="B408" s="240">
        <f t="shared" si="70"/>
        <v>10287</v>
      </c>
      <c r="C408" s="241" t="e">
        <f t="shared" si="83"/>
        <v>#DIV/0!</v>
      </c>
      <c r="D408" s="241" t="e">
        <f t="shared" si="73"/>
        <v>#DIV/0!</v>
      </c>
      <c r="E408" s="241" t="e">
        <f t="shared" si="74"/>
        <v>#DIV/0!</v>
      </c>
      <c r="F408" s="241" t="e">
        <f t="shared" si="71"/>
        <v>#DIV/0!</v>
      </c>
      <c r="G408" s="241" t="e">
        <f t="shared" si="75"/>
        <v>#DIV/0!</v>
      </c>
      <c r="H408" s="241" t="e">
        <f t="shared" si="76"/>
        <v>#DIV/0!</v>
      </c>
      <c r="J408" s="238" t="e">
        <f>List1!F339</f>
        <v>#N/A</v>
      </c>
      <c r="K408" s="244">
        <v>7</v>
      </c>
      <c r="L408" s="244" t="e">
        <f t="shared" si="77"/>
        <v>#DIV/0!</v>
      </c>
      <c r="N408" s="238" t="e">
        <f t="shared" si="72"/>
        <v>#N/A</v>
      </c>
      <c r="O408" s="244" t="e">
        <f t="shared" si="78"/>
        <v>#N/A</v>
      </c>
      <c r="P408" s="244" t="e">
        <f t="shared" si="79"/>
        <v>#DIV/0!</v>
      </c>
      <c r="Q408" s="244" t="e">
        <f t="shared" si="80"/>
        <v>#DIV/0!</v>
      </c>
      <c r="R408" s="244" t="e">
        <f t="shared" si="81"/>
        <v>#DIV/0!</v>
      </c>
    </row>
    <row r="409" spans="1:18" ht="15" customHeight="1" x14ac:dyDescent="0.2">
      <c r="A409" s="250">
        <f t="shared" si="82"/>
        <v>338</v>
      </c>
      <c r="B409" s="240">
        <f t="shared" si="70"/>
        <v>10318</v>
      </c>
      <c r="C409" s="241" t="e">
        <f t="shared" si="83"/>
        <v>#DIV/0!</v>
      </c>
      <c r="D409" s="241" t="e">
        <f t="shared" si="73"/>
        <v>#DIV/0!</v>
      </c>
      <c r="E409" s="241" t="e">
        <f t="shared" si="74"/>
        <v>#DIV/0!</v>
      </c>
      <c r="F409" s="241" t="e">
        <f t="shared" si="71"/>
        <v>#DIV/0!</v>
      </c>
      <c r="G409" s="241" t="e">
        <f t="shared" si="75"/>
        <v>#DIV/0!</v>
      </c>
      <c r="H409" s="241" t="e">
        <f t="shared" si="76"/>
        <v>#DIV/0!</v>
      </c>
      <c r="J409" s="238" t="e">
        <f>List1!F340</f>
        <v>#N/A</v>
      </c>
      <c r="K409" s="244">
        <v>7</v>
      </c>
      <c r="L409" s="244" t="e">
        <f t="shared" si="77"/>
        <v>#DIV/0!</v>
      </c>
      <c r="N409" s="238" t="e">
        <f t="shared" si="72"/>
        <v>#N/A</v>
      </c>
      <c r="O409" s="244" t="e">
        <f t="shared" si="78"/>
        <v>#N/A</v>
      </c>
      <c r="P409" s="244" t="e">
        <f t="shared" si="79"/>
        <v>#DIV/0!</v>
      </c>
      <c r="Q409" s="244" t="e">
        <f t="shared" si="80"/>
        <v>#DIV/0!</v>
      </c>
      <c r="R409" s="244" t="e">
        <f t="shared" si="81"/>
        <v>#DIV/0!</v>
      </c>
    </row>
    <row r="410" spans="1:18" ht="15" customHeight="1" x14ac:dyDescent="0.2">
      <c r="A410" s="250">
        <f t="shared" si="82"/>
        <v>339</v>
      </c>
      <c r="B410" s="240">
        <f t="shared" si="70"/>
        <v>10348</v>
      </c>
      <c r="C410" s="241" t="e">
        <f t="shared" si="83"/>
        <v>#DIV/0!</v>
      </c>
      <c r="D410" s="241" t="e">
        <f t="shared" si="73"/>
        <v>#DIV/0!</v>
      </c>
      <c r="E410" s="241" t="e">
        <f t="shared" si="74"/>
        <v>#DIV/0!</v>
      </c>
      <c r="F410" s="241" t="e">
        <f t="shared" si="71"/>
        <v>#DIV/0!</v>
      </c>
      <c r="G410" s="241" t="e">
        <f t="shared" si="75"/>
        <v>#DIV/0!</v>
      </c>
      <c r="H410" s="241" t="e">
        <f t="shared" si="76"/>
        <v>#DIV/0!</v>
      </c>
      <c r="J410" s="238" t="e">
        <f>List1!F341</f>
        <v>#N/A</v>
      </c>
      <c r="K410" s="244">
        <v>7</v>
      </c>
      <c r="L410" s="244" t="e">
        <f t="shared" si="77"/>
        <v>#DIV/0!</v>
      </c>
      <c r="N410" s="238" t="e">
        <f t="shared" si="72"/>
        <v>#N/A</v>
      </c>
      <c r="O410" s="244" t="e">
        <f t="shared" si="78"/>
        <v>#N/A</v>
      </c>
      <c r="P410" s="244" t="e">
        <f t="shared" si="79"/>
        <v>#DIV/0!</v>
      </c>
      <c r="Q410" s="244" t="e">
        <f t="shared" si="80"/>
        <v>#DIV/0!</v>
      </c>
      <c r="R410" s="244" t="e">
        <f t="shared" si="81"/>
        <v>#DIV/0!</v>
      </c>
    </row>
    <row r="411" spans="1:18" ht="15" customHeight="1" x14ac:dyDescent="0.2">
      <c r="A411" s="250">
        <f t="shared" si="82"/>
        <v>340</v>
      </c>
      <c r="B411" s="240">
        <f t="shared" si="70"/>
        <v>10379</v>
      </c>
      <c r="C411" s="241" t="e">
        <f t="shared" si="83"/>
        <v>#DIV/0!</v>
      </c>
      <c r="D411" s="241" t="e">
        <f t="shared" si="73"/>
        <v>#DIV/0!</v>
      </c>
      <c r="E411" s="241" t="e">
        <f t="shared" si="74"/>
        <v>#DIV/0!</v>
      </c>
      <c r="F411" s="241" t="e">
        <f t="shared" si="71"/>
        <v>#DIV/0!</v>
      </c>
      <c r="G411" s="241" t="e">
        <f t="shared" si="75"/>
        <v>#DIV/0!</v>
      </c>
      <c r="H411" s="241" t="e">
        <f t="shared" si="76"/>
        <v>#DIV/0!</v>
      </c>
      <c r="J411" s="238" t="e">
        <f>List1!F342</f>
        <v>#N/A</v>
      </c>
      <c r="K411" s="244">
        <v>7</v>
      </c>
      <c r="L411" s="244" t="e">
        <f t="shared" si="77"/>
        <v>#DIV/0!</v>
      </c>
      <c r="N411" s="238" t="e">
        <f t="shared" si="72"/>
        <v>#N/A</v>
      </c>
      <c r="O411" s="244" t="e">
        <f t="shared" si="78"/>
        <v>#N/A</v>
      </c>
      <c r="P411" s="244" t="e">
        <f t="shared" si="79"/>
        <v>#DIV/0!</v>
      </c>
      <c r="Q411" s="244" t="e">
        <f t="shared" si="80"/>
        <v>#DIV/0!</v>
      </c>
      <c r="R411" s="244" t="e">
        <f t="shared" si="81"/>
        <v>#DIV/0!</v>
      </c>
    </row>
    <row r="412" spans="1:18" ht="15" customHeight="1" x14ac:dyDescent="0.2">
      <c r="A412" s="250">
        <f t="shared" si="82"/>
        <v>341</v>
      </c>
      <c r="B412" s="240">
        <f t="shared" si="70"/>
        <v>10409</v>
      </c>
      <c r="C412" s="241" t="e">
        <f t="shared" si="83"/>
        <v>#DIV/0!</v>
      </c>
      <c r="D412" s="241" t="e">
        <f t="shared" si="73"/>
        <v>#DIV/0!</v>
      </c>
      <c r="E412" s="241" t="e">
        <f t="shared" si="74"/>
        <v>#DIV/0!</v>
      </c>
      <c r="F412" s="241" t="e">
        <f t="shared" si="71"/>
        <v>#DIV/0!</v>
      </c>
      <c r="G412" s="241" t="e">
        <f t="shared" si="75"/>
        <v>#DIV/0!</v>
      </c>
      <c r="H412" s="241" t="e">
        <f t="shared" si="76"/>
        <v>#DIV/0!</v>
      </c>
      <c r="J412" s="238" t="e">
        <f>List1!F343</f>
        <v>#N/A</v>
      </c>
      <c r="K412" s="244">
        <v>7</v>
      </c>
      <c r="L412" s="244" t="e">
        <f t="shared" si="77"/>
        <v>#DIV/0!</v>
      </c>
      <c r="N412" s="238" t="e">
        <f t="shared" si="72"/>
        <v>#N/A</v>
      </c>
      <c r="O412" s="244" t="e">
        <f t="shared" si="78"/>
        <v>#N/A</v>
      </c>
      <c r="P412" s="244" t="e">
        <f t="shared" si="79"/>
        <v>#DIV/0!</v>
      </c>
      <c r="Q412" s="244" t="e">
        <f t="shared" si="80"/>
        <v>#DIV/0!</v>
      </c>
      <c r="R412" s="244" t="e">
        <f t="shared" si="81"/>
        <v>#DIV/0!</v>
      </c>
    </row>
    <row r="413" spans="1:18" ht="15" customHeight="1" x14ac:dyDescent="0.2">
      <c r="A413" s="250">
        <f t="shared" si="82"/>
        <v>342</v>
      </c>
      <c r="B413" s="240">
        <f t="shared" si="70"/>
        <v>10440</v>
      </c>
      <c r="C413" s="241" t="e">
        <f t="shared" si="83"/>
        <v>#DIV/0!</v>
      </c>
      <c r="D413" s="241" t="e">
        <f t="shared" si="73"/>
        <v>#DIV/0!</v>
      </c>
      <c r="E413" s="241" t="e">
        <f t="shared" si="74"/>
        <v>#DIV/0!</v>
      </c>
      <c r="F413" s="241" t="e">
        <f t="shared" si="71"/>
        <v>#DIV/0!</v>
      </c>
      <c r="G413" s="241" t="e">
        <f t="shared" si="75"/>
        <v>#DIV/0!</v>
      </c>
      <c r="H413" s="241" t="e">
        <f t="shared" si="76"/>
        <v>#DIV/0!</v>
      </c>
      <c r="J413" s="238" t="e">
        <f>List1!F344</f>
        <v>#N/A</v>
      </c>
      <c r="K413" s="244">
        <v>7</v>
      </c>
      <c r="L413" s="244" t="e">
        <f t="shared" si="77"/>
        <v>#DIV/0!</v>
      </c>
      <c r="N413" s="238" t="e">
        <f t="shared" si="72"/>
        <v>#N/A</v>
      </c>
      <c r="O413" s="244" t="e">
        <f t="shared" si="78"/>
        <v>#N/A</v>
      </c>
      <c r="P413" s="244" t="e">
        <f t="shared" si="79"/>
        <v>#DIV/0!</v>
      </c>
      <c r="Q413" s="244" t="e">
        <f t="shared" si="80"/>
        <v>#DIV/0!</v>
      </c>
      <c r="R413" s="244" t="e">
        <f t="shared" si="81"/>
        <v>#DIV/0!</v>
      </c>
    </row>
    <row r="414" spans="1:18" ht="15" customHeight="1" x14ac:dyDescent="0.2">
      <c r="A414" s="250">
        <f t="shared" si="82"/>
        <v>343</v>
      </c>
      <c r="B414" s="240">
        <f t="shared" si="70"/>
        <v>10471</v>
      </c>
      <c r="C414" s="241" t="e">
        <f t="shared" si="83"/>
        <v>#DIV/0!</v>
      </c>
      <c r="D414" s="241" t="e">
        <f t="shared" si="73"/>
        <v>#DIV/0!</v>
      </c>
      <c r="E414" s="241" t="e">
        <f t="shared" si="74"/>
        <v>#DIV/0!</v>
      </c>
      <c r="F414" s="241" t="e">
        <f t="shared" si="71"/>
        <v>#DIV/0!</v>
      </c>
      <c r="G414" s="241" t="e">
        <f t="shared" si="75"/>
        <v>#DIV/0!</v>
      </c>
      <c r="H414" s="241" t="e">
        <f t="shared" si="76"/>
        <v>#DIV/0!</v>
      </c>
      <c r="J414" s="238" t="e">
        <f>List1!F345</f>
        <v>#N/A</v>
      </c>
      <c r="K414" s="244">
        <v>7</v>
      </c>
      <c r="L414" s="244" t="e">
        <f t="shared" si="77"/>
        <v>#DIV/0!</v>
      </c>
      <c r="N414" s="238" t="e">
        <f t="shared" si="72"/>
        <v>#N/A</v>
      </c>
      <c r="O414" s="244" t="e">
        <f t="shared" si="78"/>
        <v>#N/A</v>
      </c>
      <c r="P414" s="244" t="e">
        <f t="shared" si="79"/>
        <v>#DIV/0!</v>
      </c>
      <c r="Q414" s="244" t="e">
        <f t="shared" si="80"/>
        <v>#DIV/0!</v>
      </c>
      <c r="R414" s="244" t="e">
        <f t="shared" si="81"/>
        <v>#DIV/0!</v>
      </c>
    </row>
    <row r="415" spans="1:18" ht="15" customHeight="1" x14ac:dyDescent="0.2">
      <c r="A415" s="250">
        <f t="shared" si="82"/>
        <v>344</v>
      </c>
      <c r="B415" s="240">
        <f t="shared" si="70"/>
        <v>10501</v>
      </c>
      <c r="C415" s="241" t="e">
        <f t="shared" si="83"/>
        <v>#DIV/0!</v>
      </c>
      <c r="D415" s="241" t="e">
        <f t="shared" si="73"/>
        <v>#DIV/0!</v>
      </c>
      <c r="E415" s="241" t="e">
        <f t="shared" si="74"/>
        <v>#DIV/0!</v>
      </c>
      <c r="F415" s="241" t="e">
        <f t="shared" si="71"/>
        <v>#DIV/0!</v>
      </c>
      <c r="G415" s="241" t="e">
        <f t="shared" si="75"/>
        <v>#DIV/0!</v>
      </c>
      <c r="H415" s="241" t="e">
        <f t="shared" si="76"/>
        <v>#DIV/0!</v>
      </c>
      <c r="J415" s="238" t="e">
        <f>List1!F346</f>
        <v>#N/A</v>
      </c>
      <c r="K415" s="244">
        <v>7</v>
      </c>
      <c r="L415" s="244" t="e">
        <f t="shared" si="77"/>
        <v>#DIV/0!</v>
      </c>
      <c r="N415" s="238" t="e">
        <f t="shared" si="72"/>
        <v>#N/A</v>
      </c>
      <c r="O415" s="244" t="e">
        <f t="shared" si="78"/>
        <v>#N/A</v>
      </c>
      <c r="P415" s="244" t="e">
        <f t="shared" si="79"/>
        <v>#DIV/0!</v>
      </c>
      <c r="Q415" s="244" t="e">
        <f t="shared" si="80"/>
        <v>#DIV/0!</v>
      </c>
      <c r="R415" s="244" t="e">
        <f t="shared" si="81"/>
        <v>#DIV/0!</v>
      </c>
    </row>
    <row r="416" spans="1:18" ht="15" customHeight="1" x14ac:dyDescent="0.2">
      <c r="A416" s="250">
        <f t="shared" si="82"/>
        <v>345</v>
      </c>
      <c r="B416" s="240">
        <f t="shared" si="70"/>
        <v>10532</v>
      </c>
      <c r="C416" s="241" t="e">
        <f t="shared" si="83"/>
        <v>#DIV/0!</v>
      </c>
      <c r="D416" s="241" t="e">
        <f t="shared" si="73"/>
        <v>#DIV/0!</v>
      </c>
      <c r="E416" s="241" t="e">
        <f t="shared" si="74"/>
        <v>#DIV/0!</v>
      </c>
      <c r="F416" s="241" t="e">
        <f t="shared" si="71"/>
        <v>#DIV/0!</v>
      </c>
      <c r="G416" s="241" t="e">
        <f t="shared" si="75"/>
        <v>#DIV/0!</v>
      </c>
      <c r="H416" s="241" t="e">
        <f t="shared" si="76"/>
        <v>#DIV/0!</v>
      </c>
      <c r="J416" s="238" t="e">
        <f>List1!F347</f>
        <v>#N/A</v>
      </c>
      <c r="K416" s="244">
        <v>7</v>
      </c>
      <c r="L416" s="244" t="e">
        <f t="shared" si="77"/>
        <v>#DIV/0!</v>
      </c>
      <c r="N416" s="238" t="e">
        <f t="shared" si="72"/>
        <v>#N/A</v>
      </c>
      <c r="O416" s="244" t="e">
        <f t="shared" si="78"/>
        <v>#N/A</v>
      </c>
      <c r="P416" s="244" t="e">
        <f t="shared" si="79"/>
        <v>#DIV/0!</v>
      </c>
      <c r="Q416" s="244" t="e">
        <f t="shared" si="80"/>
        <v>#DIV/0!</v>
      </c>
      <c r="R416" s="244" t="e">
        <f t="shared" si="81"/>
        <v>#DIV/0!</v>
      </c>
    </row>
    <row r="417" spans="1:18" ht="15" customHeight="1" x14ac:dyDescent="0.2">
      <c r="A417" s="250">
        <f t="shared" si="82"/>
        <v>346</v>
      </c>
      <c r="B417" s="240">
        <f t="shared" si="70"/>
        <v>10562</v>
      </c>
      <c r="C417" s="241" t="e">
        <f t="shared" si="83"/>
        <v>#DIV/0!</v>
      </c>
      <c r="D417" s="241" t="e">
        <f t="shared" si="73"/>
        <v>#DIV/0!</v>
      </c>
      <c r="E417" s="241" t="e">
        <f t="shared" si="74"/>
        <v>#DIV/0!</v>
      </c>
      <c r="F417" s="241" t="e">
        <f t="shared" si="71"/>
        <v>#DIV/0!</v>
      </c>
      <c r="G417" s="241" t="e">
        <f t="shared" si="75"/>
        <v>#DIV/0!</v>
      </c>
      <c r="H417" s="241" t="e">
        <f t="shared" si="76"/>
        <v>#DIV/0!</v>
      </c>
      <c r="J417" s="238" t="e">
        <f>List1!F348</f>
        <v>#N/A</v>
      </c>
      <c r="K417" s="244">
        <v>7</v>
      </c>
      <c r="L417" s="244" t="e">
        <f t="shared" si="77"/>
        <v>#DIV/0!</v>
      </c>
      <c r="N417" s="238" t="e">
        <f t="shared" si="72"/>
        <v>#N/A</v>
      </c>
      <c r="O417" s="244" t="e">
        <f t="shared" si="78"/>
        <v>#N/A</v>
      </c>
      <c r="P417" s="244" t="e">
        <f t="shared" si="79"/>
        <v>#DIV/0!</v>
      </c>
      <c r="Q417" s="244" t="e">
        <f t="shared" si="80"/>
        <v>#DIV/0!</v>
      </c>
      <c r="R417" s="244" t="e">
        <f t="shared" si="81"/>
        <v>#DIV/0!</v>
      </c>
    </row>
    <row r="418" spans="1:18" ht="15" customHeight="1" x14ac:dyDescent="0.2">
      <c r="A418" s="250">
        <f t="shared" si="82"/>
        <v>347</v>
      </c>
      <c r="B418" s="240">
        <f t="shared" si="70"/>
        <v>10593</v>
      </c>
      <c r="C418" s="241" t="e">
        <f t="shared" si="83"/>
        <v>#DIV/0!</v>
      </c>
      <c r="D418" s="241" t="e">
        <f t="shared" si="73"/>
        <v>#DIV/0!</v>
      </c>
      <c r="E418" s="241" t="e">
        <f t="shared" si="74"/>
        <v>#DIV/0!</v>
      </c>
      <c r="F418" s="241" t="e">
        <f t="shared" si="71"/>
        <v>#DIV/0!</v>
      </c>
      <c r="G418" s="241" t="e">
        <f t="shared" si="75"/>
        <v>#DIV/0!</v>
      </c>
      <c r="H418" s="241" t="e">
        <f t="shared" si="76"/>
        <v>#DIV/0!</v>
      </c>
      <c r="J418" s="238" t="e">
        <f>List1!F349</f>
        <v>#N/A</v>
      </c>
      <c r="K418" s="244">
        <v>7</v>
      </c>
      <c r="L418" s="244" t="e">
        <f t="shared" si="77"/>
        <v>#DIV/0!</v>
      </c>
      <c r="N418" s="238" t="e">
        <f t="shared" si="72"/>
        <v>#N/A</v>
      </c>
      <c r="O418" s="244" t="e">
        <f t="shared" si="78"/>
        <v>#N/A</v>
      </c>
      <c r="P418" s="244" t="e">
        <f t="shared" si="79"/>
        <v>#DIV/0!</v>
      </c>
      <c r="Q418" s="244" t="e">
        <f t="shared" si="80"/>
        <v>#DIV/0!</v>
      </c>
      <c r="R418" s="244" t="e">
        <f t="shared" si="81"/>
        <v>#DIV/0!</v>
      </c>
    </row>
    <row r="419" spans="1:18" ht="15" customHeight="1" x14ac:dyDescent="0.2">
      <c r="A419" s="250">
        <f t="shared" si="82"/>
        <v>348</v>
      </c>
      <c r="B419" s="240">
        <f t="shared" si="70"/>
        <v>10624</v>
      </c>
      <c r="C419" s="241" t="e">
        <f t="shared" si="83"/>
        <v>#DIV/0!</v>
      </c>
      <c r="D419" s="241" t="e">
        <f t="shared" si="73"/>
        <v>#DIV/0!</v>
      </c>
      <c r="E419" s="241" t="e">
        <f t="shared" si="74"/>
        <v>#DIV/0!</v>
      </c>
      <c r="F419" s="241" t="e">
        <f t="shared" si="71"/>
        <v>#DIV/0!</v>
      </c>
      <c r="G419" s="241" t="e">
        <f t="shared" si="75"/>
        <v>#DIV/0!</v>
      </c>
      <c r="H419" s="241" t="e">
        <f t="shared" si="76"/>
        <v>#DIV/0!</v>
      </c>
      <c r="J419" s="238" t="e">
        <f>List1!F350</f>
        <v>#N/A</v>
      </c>
      <c r="K419" s="244">
        <v>7</v>
      </c>
      <c r="L419" s="244" t="e">
        <f t="shared" si="77"/>
        <v>#DIV/0!</v>
      </c>
      <c r="N419" s="238" t="e">
        <f t="shared" si="72"/>
        <v>#N/A</v>
      </c>
      <c r="O419" s="244" t="e">
        <f t="shared" si="78"/>
        <v>#N/A</v>
      </c>
      <c r="P419" s="244" t="e">
        <f t="shared" si="79"/>
        <v>#DIV/0!</v>
      </c>
      <c r="Q419" s="244" t="e">
        <f t="shared" si="80"/>
        <v>#DIV/0!</v>
      </c>
      <c r="R419" s="244" t="e">
        <f t="shared" si="81"/>
        <v>#DIV/0!</v>
      </c>
    </row>
    <row r="420" spans="1:18" ht="15" customHeight="1" x14ac:dyDescent="0.2">
      <c r="A420" s="250">
        <f t="shared" si="82"/>
        <v>349</v>
      </c>
      <c r="B420" s="240">
        <f t="shared" si="70"/>
        <v>10652</v>
      </c>
      <c r="C420" s="241" t="e">
        <f t="shared" si="83"/>
        <v>#DIV/0!</v>
      </c>
      <c r="D420" s="241" t="e">
        <f t="shared" si="73"/>
        <v>#DIV/0!</v>
      </c>
      <c r="E420" s="241" t="e">
        <f t="shared" si="74"/>
        <v>#DIV/0!</v>
      </c>
      <c r="F420" s="241" t="e">
        <f t="shared" si="71"/>
        <v>#DIV/0!</v>
      </c>
      <c r="G420" s="241" t="e">
        <f t="shared" si="75"/>
        <v>#DIV/0!</v>
      </c>
      <c r="H420" s="241" t="e">
        <f t="shared" si="76"/>
        <v>#DIV/0!</v>
      </c>
      <c r="J420" s="238" t="e">
        <f>List1!F351</f>
        <v>#N/A</v>
      </c>
      <c r="K420" s="244">
        <v>7</v>
      </c>
      <c r="L420" s="244" t="e">
        <f t="shared" si="77"/>
        <v>#DIV/0!</v>
      </c>
      <c r="N420" s="238" t="e">
        <f t="shared" si="72"/>
        <v>#N/A</v>
      </c>
      <c r="O420" s="244" t="e">
        <f t="shared" si="78"/>
        <v>#N/A</v>
      </c>
      <c r="P420" s="244" t="e">
        <f t="shared" si="79"/>
        <v>#DIV/0!</v>
      </c>
      <c r="Q420" s="244" t="e">
        <f t="shared" si="80"/>
        <v>#DIV/0!</v>
      </c>
      <c r="R420" s="244" t="e">
        <f t="shared" si="81"/>
        <v>#DIV/0!</v>
      </c>
    </row>
    <row r="421" spans="1:18" ht="15" customHeight="1" x14ac:dyDescent="0.2">
      <c r="A421" s="250">
        <f t="shared" si="82"/>
        <v>350</v>
      </c>
      <c r="B421" s="240">
        <f t="shared" si="70"/>
        <v>10683</v>
      </c>
      <c r="C421" s="241" t="e">
        <f t="shared" si="83"/>
        <v>#DIV/0!</v>
      </c>
      <c r="D421" s="241" t="e">
        <f t="shared" si="73"/>
        <v>#DIV/0!</v>
      </c>
      <c r="E421" s="241" t="e">
        <f t="shared" si="74"/>
        <v>#DIV/0!</v>
      </c>
      <c r="F421" s="241" t="e">
        <f t="shared" si="71"/>
        <v>#DIV/0!</v>
      </c>
      <c r="G421" s="241" t="e">
        <f t="shared" si="75"/>
        <v>#DIV/0!</v>
      </c>
      <c r="H421" s="241" t="e">
        <f t="shared" si="76"/>
        <v>#DIV/0!</v>
      </c>
      <c r="J421" s="238" t="e">
        <f>List1!F352</f>
        <v>#N/A</v>
      </c>
      <c r="K421" s="244">
        <v>7</v>
      </c>
      <c r="L421" s="244" t="e">
        <f t="shared" si="77"/>
        <v>#DIV/0!</v>
      </c>
      <c r="N421" s="238" t="e">
        <f t="shared" si="72"/>
        <v>#N/A</v>
      </c>
      <c r="O421" s="244" t="e">
        <f t="shared" si="78"/>
        <v>#N/A</v>
      </c>
      <c r="P421" s="244" t="e">
        <f t="shared" si="79"/>
        <v>#DIV/0!</v>
      </c>
      <c r="Q421" s="244" t="e">
        <f t="shared" si="80"/>
        <v>#DIV/0!</v>
      </c>
      <c r="R421" s="244" t="e">
        <f t="shared" si="81"/>
        <v>#DIV/0!</v>
      </c>
    </row>
    <row r="422" spans="1:18" ht="15" customHeight="1" x14ac:dyDescent="0.2">
      <c r="A422" s="250">
        <f t="shared" si="82"/>
        <v>351</v>
      </c>
      <c r="B422" s="240">
        <f t="shared" si="70"/>
        <v>10713</v>
      </c>
      <c r="C422" s="241" t="e">
        <f t="shared" si="83"/>
        <v>#DIV/0!</v>
      </c>
      <c r="D422" s="241" t="e">
        <f t="shared" si="73"/>
        <v>#DIV/0!</v>
      </c>
      <c r="E422" s="241" t="e">
        <f t="shared" si="74"/>
        <v>#DIV/0!</v>
      </c>
      <c r="F422" s="241" t="e">
        <f t="shared" si="71"/>
        <v>#DIV/0!</v>
      </c>
      <c r="G422" s="241" t="e">
        <f t="shared" si="75"/>
        <v>#DIV/0!</v>
      </c>
      <c r="H422" s="241" t="e">
        <f t="shared" si="76"/>
        <v>#DIV/0!</v>
      </c>
      <c r="J422" s="238" t="e">
        <f>List1!F353</f>
        <v>#N/A</v>
      </c>
      <c r="K422" s="244">
        <v>7</v>
      </c>
      <c r="L422" s="244" t="e">
        <f t="shared" si="77"/>
        <v>#DIV/0!</v>
      </c>
      <c r="N422" s="238" t="e">
        <f t="shared" si="72"/>
        <v>#N/A</v>
      </c>
      <c r="O422" s="244" t="e">
        <f t="shared" si="78"/>
        <v>#N/A</v>
      </c>
      <c r="P422" s="244" t="e">
        <f t="shared" si="79"/>
        <v>#DIV/0!</v>
      </c>
      <c r="Q422" s="244" t="e">
        <f t="shared" si="80"/>
        <v>#DIV/0!</v>
      </c>
      <c r="R422" s="244" t="e">
        <f t="shared" si="81"/>
        <v>#DIV/0!</v>
      </c>
    </row>
    <row r="423" spans="1:18" ht="15" customHeight="1" x14ac:dyDescent="0.2">
      <c r="A423" s="250">
        <f t="shared" si="82"/>
        <v>352</v>
      </c>
      <c r="B423" s="240">
        <f t="shared" si="70"/>
        <v>10744</v>
      </c>
      <c r="C423" s="241" t="e">
        <f t="shared" si="83"/>
        <v>#DIV/0!</v>
      </c>
      <c r="D423" s="241" t="e">
        <f t="shared" si="73"/>
        <v>#DIV/0!</v>
      </c>
      <c r="E423" s="241" t="e">
        <f t="shared" si="74"/>
        <v>#DIV/0!</v>
      </c>
      <c r="F423" s="241" t="e">
        <f t="shared" si="71"/>
        <v>#DIV/0!</v>
      </c>
      <c r="G423" s="241" t="e">
        <f t="shared" si="75"/>
        <v>#DIV/0!</v>
      </c>
      <c r="H423" s="241" t="e">
        <f t="shared" si="76"/>
        <v>#DIV/0!</v>
      </c>
      <c r="J423" s="238" t="e">
        <f>List1!F354</f>
        <v>#N/A</v>
      </c>
      <c r="K423" s="244">
        <v>7</v>
      </c>
      <c r="L423" s="244" t="e">
        <f t="shared" si="77"/>
        <v>#DIV/0!</v>
      </c>
      <c r="N423" s="238" t="e">
        <f t="shared" si="72"/>
        <v>#N/A</v>
      </c>
      <c r="O423" s="244" t="e">
        <f t="shared" si="78"/>
        <v>#N/A</v>
      </c>
      <c r="P423" s="244" t="e">
        <f t="shared" si="79"/>
        <v>#DIV/0!</v>
      </c>
      <c r="Q423" s="244" t="e">
        <f t="shared" si="80"/>
        <v>#DIV/0!</v>
      </c>
      <c r="R423" s="244" t="e">
        <f t="shared" si="81"/>
        <v>#DIV/0!</v>
      </c>
    </row>
    <row r="424" spans="1:18" ht="15" customHeight="1" x14ac:dyDescent="0.2">
      <c r="A424" s="250">
        <f t="shared" si="82"/>
        <v>353</v>
      </c>
      <c r="B424" s="240">
        <f t="shared" si="70"/>
        <v>10774</v>
      </c>
      <c r="C424" s="241" t="e">
        <f t="shared" si="83"/>
        <v>#DIV/0!</v>
      </c>
      <c r="D424" s="241" t="e">
        <f t="shared" si="73"/>
        <v>#DIV/0!</v>
      </c>
      <c r="E424" s="241" t="e">
        <f t="shared" si="74"/>
        <v>#DIV/0!</v>
      </c>
      <c r="F424" s="241" t="e">
        <f t="shared" si="71"/>
        <v>#DIV/0!</v>
      </c>
      <c r="G424" s="241" t="e">
        <f t="shared" si="75"/>
        <v>#DIV/0!</v>
      </c>
      <c r="H424" s="241" t="e">
        <f t="shared" si="76"/>
        <v>#DIV/0!</v>
      </c>
      <c r="J424" s="238" t="e">
        <f>List1!F355</f>
        <v>#N/A</v>
      </c>
      <c r="K424" s="244">
        <v>7</v>
      </c>
      <c r="L424" s="244" t="e">
        <f t="shared" si="77"/>
        <v>#DIV/0!</v>
      </c>
      <c r="N424" s="238" t="e">
        <f t="shared" si="72"/>
        <v>#N/A</v>
      </c>
      <c r="O424" s="244" t="e">
        <f t="shared" si="78"/>
        <v>#N/A</v>
      </c>
      <c r="P424" s="244" t="e">
        <f t="shared" si="79"/>
        <v>#DIV/0!</v>
      </c>
      <c r="Q424" s="244" t="e">
        <f t="shared" si="80"/>
        <v>#DIV/0!</v>
      </c>
      <c r="R424" s="244" t="e">
        <f t="shared" si="81"/>
        <v>#DIV/0!</v>
      </c>
    </row>
    <row r="425" spans="1:18" ht="15" customHeight="1" x14ac:dyDescent="0.2">
      <c r="A425" s="250">
        <f t="shared" si="82"/>
        <v>354</v>
      </c>
      <c r="B425" s="240">
        <f t="shared" si="70"/>
        <v>10805</v>
      </c>
      <c r="C425" s="241" t="e">
        <f t="shared" si="83"/>
        <v>#DIV/0!</v>
      </c>
      <c r="D425" s="241" t="e">
        <f t="shared" si="73"/>
        <v>#DIV/0!</v>
      </c>
      <c r="E425" s="241" t="e">
        <f t="shared" si="74"/>
        <v>#DIV/0!</v>
      </c>
      <c r="F425" s="241" t="e">
        <f t="shared" si="71"/>
        <v>#DIV/0!</v>
      </c>
      <c r="G425" s="241" t="e">
        <f t="shared" si="75"/>
        <v>#DIV/0!</v>
      </c>
      <c r="H425" s="241" t="e">
        <f t="shared" si="76"/>
        <v>#DIV/0!</v>
      </c>
      <c r="J425" s="238" t="e">
        <f>List1!F356</f>
        <v>#N/A</v>
      </c>
      <c r="K425" s="244">
        <v>7</v>
      </c>
      <c r="L425" s="244" t="e">
        <f t="shared" si="77"/>
        <v>#DIV/0!</v>
      </c>
      <c r="N425" s="238" t="e">
        <f t="shared" si="72"/>
        <v>#N/A</v>
      </c>
      <c r="O425" s="244" t="e">
        <f t="shared" si="78"/>
        <v>#N/A</v>
      </c>
      <c r="P425" s="244" t="e">
        <f t="shared" si="79"/>
        <v>#DIV/0!</v>
      </c>
      <c r="Q425" s="244" t="e">
        <f t="shared" si="80"/>
        <v>#DIV/0!</v>
      </c>
      <c r="R425" s="244" t="e">
        <f t="shared" si="81"/>
        <v>#DIV/0!</v>
      </c>
    </row>
    <row r="426" spans="1:18" ht="15" customHeight="1" x14ac:dyDescent="0.2">
      <c r="A426" s="250">
        <f t="shared" si="82"/>
        <v>355</v>
      </c>
      <c r="B426" s="240">
        <f t="shared" si="70"/>
        <v>10836</v>
      </c>
      <c r="C426" s="241" t="e">
        <f t="shared" si="83"/>
        <v>#DIV/0!</v>
      </c>
      <c r="D426" s="241" t="e">
        <f t="shared" si="73"/>
        <v>#DIV/0!</v>
      </c>
      <c r="E426" s="241" t="e">
        <f t="shared" si="74"/>
        <v>#DIV/0!</v>
      </c>
      <c r="F426" s="241" t="e">
        <f t="shared" si="71"/>
        <v>#DIV/0!</v>
      </c>
      <c r="G426" s="241" t="e">
        <f t="shared" si="75"/>
        <v>#DIV/0!</v>
      </c>
      <c r="H426" s="241" t="e">
        <f t="shared" si="76"/>
        <v>#DIV/0!</v>
      </c>
      <c r="J426" s="238" t="e">
        <f>List1!F357</f>
        <v>#N/A</v>
      </c>
      <c r="K426" s="244">
        <v>7</v>
      </c>
      <c r="L426" s="244" t="e">
        <f t="shared" si="77"/>
        <v>#DIV/0!</v>
      </c>
      <c r="N426" s="238" t="e">
        <f t="shared" si="72"/>
        <v>#N/A</v>
      </c>
      <c r="O426" s="244" t="e">
        <f t="shared" si="78"/>
        <v>#N/A</v>
      </c>
      <c r="P426" s="244" t="e">
        <f t="shared" si="79"/>
        <v>#DIV/0!</v>
      </c>
      <c r="Q426" s="244" t="e">
        <f t="shared" si="80"/>
        <v>#DIV/0!</v>
      </c>
      <c r="R426" s="244" t="e">
        <f t="shared" si="81"/>
        <v>#DIV/0!</v>
      </c>
    </row>
    <row r="427" spans="1:18" ht="15" customHeight="1" x14ac:dyDescent="0.2">
      <c r="A427" s="250">
        <f t="shared" si="82"/>
        <v>356</v>
      </c>
      <c r="B427" s="240">
        <f t="shared" si="70"/>
        <v>10866</v>
      </c>
      <c r="C427" s="241" t="e">
        <f t="shared" si="83"/>
        <v>#DIV/0!</v>
      </c>
      <c r="D427" s="241" t="e">
        <f t="shared" si="73"/>
        <v>#DIV/0!</v>
      </c>
      <c r="E427" s="241" t="e">
        <f t="shared" si="74"/>
        <v>#DIV/0!</v>
      </c>
      <c r="F427" s="241" t="e">
        <f t="shared" si="71"/>
        <v>#DIV/0!</v>
      </c>
      <c r="G427" s="241" t="e">
        <f t="shared" si="75"/>
        <v>#DIV/0!</v>
      </c>
      <c r="H427" s="241" t="e">
        <f t="shared" si="76"/>
        <v>#DIV/0!</v>
      </c>
      <c r="J427" s="238" t="e">
        <f>List1!F358</f>
        <v>#N/A</v>
      </c>
      <c r="K427" s="244">
        <v>7</v>
      </c>
      <c r="L427" s="244" t="e">
        <f t="shared" si="77"/>
        <v>#DIV/0!</v>
      </c>
      <c r="N427" s="238" t="e">
        <f t="shared" si="72"/>
        <v>#N/A</v>
      </c>
      <c r="O427" s="244" t="e">
        <f t="shared" si="78"/>
        <v>#N/A</v>
      </c>
      <c r="P427" s="244" t="e">
        <f t="shared" si="79"/>
        <v>#DIV/0!</v>
      </c>
      <c r="Q427" s="244" t="e">
        <f t="shared" si="80"/>
        <v>#DIV/0!</v>
      </c>
      <c r="R427" s="244" t="e">
        <f t="shared" si="81"/>
        <v>#DIV/0!</v>
      </c>
    </row>
    <row r="428" spans="1:18" ht="15" customHeight="1" x14ac:dyDescent="0.2">
      <c r="A428" s="250">
        <f t="shared" si="82"/>
        <v>357</v>
      </c>
      <c r="B428" s="240">
        <f t="shared" si="70"/>
        <v>10897</v>
      </c>
      <c r="C428" s="241" t="e">
        <f t="shared" si="83"/>
        <v>#DIV/0!</v>
      </c>
      <c r="D428" s="241" t="e">
        <f t="shared" si="73"/>
        <v>#DIV/0!</v>
      </c>
      <c r="E428" s="241" t="e">
        <f t="shared" si="74"/>
        <v>#DIV/0!</v>
      </c>
      <c r="F428" s="241" t="e">
        <f t="shared" si="71"/>
        <v>#DIV/0!</v>
      </c>
      <c r="G428" s="241" t="e">
        <f t="shared" si="75"/>
        <v>#DIV/0!</v>
      </c>
      <c r="H428" s="241" t="e">
        <f t="shared" si="76"/>
        <v>#DIV/0!</v>
      </c>
      <c r="J428" s="238" t="e">
        <f>List1!F359</f>
        <v>#N/A</v>
      </c>
      <c r="K428" s="244">
        <v>7</v>
      </c>
      <c r="L428" s="244" t="e">
        <f t="shared" si="77"/>
        <v>#DIV/0!</v>
      </c>
      <c r="N428" s="238" t="e">
        <f t="shared" si="72"/>
        <v>#N/A</v>
      </c>
      <c r="O428" s="244" t="e">
        <f t="shared" si="78"/>
        <v>#N/A</v>
      </c>
      <c r="P428" s="244" t="e">
        <f t="shared" si="79"/>
        <v>#DIV/0!</v>
      </c>
      <c r="Q428" s="244" t="e">
        <f t="shared" si="80"/>
        <v>#DIV/0!</v>
      </c>
      <c r="R428" s="244" t="e">
        <f t="shared" si="81"/>
        <v>#DIV/0!</v>
      </c>
    </row>
    <row r="429" spans="1:18" ht="15" customHeight="1" x14ac:dyDescent="0.2">
      <c r="A429" s="250">
        <f t="shared" si="82"/>
        <v>358</v>
      </c>
      <c r="B429" s="240">
        <f t="shared" si="70"/>
        <v>10927</v>
      </c>
      <c r="C429" s="241" t="e">
        <f t="shared" si="83"/>
        <v>#DIV/0!</v>
      </c>
      <c r="D429" s="241" t="e">
        <f t="shared" si="73"/>
        <v>#DIV/0!</v>
      </c>
      <c r="E429" s="241" t="e">
        <f t="shared" si="74"/>
        <v>#DIV/0!</v>
      </c>
      <c r="F429" s="241" t="e">
        <f t="shared" si="71"/>
        <v>#DIV/0!</v>
      </c>
      <c r="G429" s="241" t="e">
        <f t="shared" si="75"/>
        <v>#DIV/0!</v>
      </c>
      <c r="H429" s="241" t="e">
        <f t="shared" si="76"/>
        <v>#DIV/0!</v>
      </c>
      <c r="J429" s="238" t="e">
        <f>List1!F360</f>
        <v>#N/A</v>
      </c>
      <c r="K429" s="244">
        <v>7</v>
      </c>
      <c r="L429" s="244" t="e">
        <f t="shared" si="77"/>
        <v>#DIV/0!</v>
      </c>
      <c r="N429" s="238" t="e">
        <f t="shared" si="72"/>
        <v>#N/A</v>
      </c>
      <c r="O429" s="244" t="e">
        <f t="shared" si="78"/>
        <v>#N/A</v>
      </c>
      <c r="P429" s="244" t="e">
        <f t="shared" si="79"/>
        <v>#DIV/0!</v>
      </c>
      <c r="Q429" s="244" t="e">
        <f t="shared" si="80"/>
        <v>#DIV/0!</v>
      </c>
      <c r="R429" s="244" t="e">
        <f t="shared" si="81"/>
        <v>#DIV/0!</v>
      </c>
    </row>
    <row r="430" spans="1:18" ht="15" customHeight="1" x14ac:dyDescent="0.2">
      <c r="A430" s="250">
        <f t="shared" si="82"/>
        <v>359</v>
      </c>
      <c r="B430" s="240">
        <f t="shared" si="70"/>
        <v>10958</v>
      </c>
      <c r="C430" s="241" t="e">
        <f t="shared" si="83"/>
        <v>#DIV/0!</v>
      </c>
      <c r="D430" s="241" t="e">
        <f t="shared" si="73"/>
        <v>#DIV/0!</v>
      </c>
      <c r="E430" s="241" t="e">
        <f t="shared" si="74"/>
        <v>#DIV/0!</v>
      </c>
      <c r="F430" s="241" t="e">
        <f t="shared" si="71"/>
        <v>#DIV/0!</v>
      </c>
      <c r="G430" s="241" t="e">
        <f t="shared" si="75"/>
        <v>#DIV/0!</v>
      </c>
      <c r="H430" s="241" t="e">
        <f t="shared" si="76"/>
        <v>#DIV/0!</v>
      </c>
      <c r="J430" s="238" t="e">
        <f>List1!F361</f>
        <v>#N/A</v>
      </c>
      <c r="K430" s="244">
        <v>7</v>
      </c>
      <c r="L430" s="244" t="e">
        <f t="shared" si="77"/>
        <v>#DIV/0!</v>
      </c>
      <c r="N430" s="238" t="e">
        <f t="shared" si="72"/>
        <v>#N/A</v>
      </c>
      <c r="O430" s="244" t="e">
        <f t="shared" si="78"/>
        <v>#N/A</v>
      </c>
      <c r="P430" s="244" t="e">
        <f t="shared" si="79"/>
        <v>#DIV/0!</v>
      </c>
      <c r="Q430" s="244" t="e">
        <f t="shared" si="80"/>
        <v>#DIV/0!</v>
      </c>
      <c r="R430" s="244" t="e">
        <f t="shared" si="81"/>
        <v>#DIV/0!</v>
      </c>
    </row>
    <row r="431" spans="1:18" ht="15" customHeight="1" x14ac:dyDescent="0.2">
      <c r="A431" s="250">
        <f t="shared" si="82"/>
        <v>360</v>
      </c>
      <c r="B431" s="240">
        <f t="shared" si="70"/>
        <v>10989</v>
      </c>
      <c r="C431" s="241" t="e">
        <f t="shared" si="83"/>
        <v>#DIV/0!</v>
      </c>
      <c r="D431" s="241" t="e">
        <f t="shared" si="73"/>
        <v>#DIV/0!</v>
      </c>
      <c r="E431" s="241" t="e">
        <f t="shared" si="74"/>
        <v>#DIV/0!</v>
      </c>
      <c r="F431" s="241" t="e">
        <f t="shared" si="71"/>
        <v>#DIV/0!</v>
      </c>
      <c r="G431" s="241" t="e">
        <f t="shared" si="75"/>
        <v>#DIV/0!</v>
      </c>
      <c r="H431" s="241" t="e">
        <f t="shared" si="76"/>
        <v>#DIV/0!</v>
      </c>
      <c r="J431" s="238" t="e">
        <f>List1!F362</f>
        <v>#N/A</v>
      </c>
      <c r="K431" s="244">
        <v>7</v>
      </c>
      <c r="L431" s="244" t="e">
        <f t="shared" si="77"/>
        <v>#DIV/0!</v>
      </c>
      <c r="N431" s="238" t="e">
        <f t="shared" si="72"/>
        <v>#N/A</v>
      </c>
      <c r="O431" s="244" t="e">
        <f t="shared" si="78"/>
        <v>#N/A</v>
      </c>
      <c r="P431" s="244" t="e">
        <f t="shared" si="79"/>
        <v>#DIV/0!</v>
      </c>
      <c r="Q431" s="244" t="e">
        <f t="shared" si="80"/>
        <v>#DIV/0!</v>
      </c>
      <c r="R431" s="244" t="e">
        <f t="shared" si="81"/>
        <v>#DIV/0!</v>
      </c>
    </row>
  </sheetData>
  <sheetProtection algorithmName="SHA-512" hashValue="JsIckUgnahqwbCfcI3AGCbNVEb72PWaIQupOVi5ULhNh8P6hk7rLROaCX+D72s1A7/xHaYvkF2LxWsmelOVLow==" saltValue="tswbUaMISz6WXm7arcs0VA==" spinCount="100000" sheet="1" objects="1" scenarios="1"/>
  <mergeCells count="28">
    <mergeCell ref="E63:F63"/>
    <mergeCell ref="B68:H68"/>
    <mergeCell ref="B69:H69"/>
    <mergeCell ref="B41:H41"/>
    <mergeCell ref="E46:F46"/>
    <mergeCell ref="B49:H49"/>
    <mergeCell ref="E53:F53"/>
    <mergeCell ref="B58:H58"/>
    <mergeCell ref="B56:H56"/>
    <mergeCell ref="B54:H54"/>
    <mergeCell ref="B64:H64"/>
    <mergeCell ref="B48:H48"/>
    <mergeCell ref="B67:E67"/>
    <mergeCell ref="B34:H34"/>
    <mergeCell ref="B38:H38"/>
    <mergeCell ref="B40:H40"/>
    <mergeCell ref="B31:H31"/>
    <mergeCell ref="B22:H22"/>
    <mergeCell ref="B30:H30"/>
    <mergeCell ref="B35:F35"/>
    <mergeCell ref="G35:H35"/>
    <mergeCell ref="B1:H2"/>
    <mergeCell ref="B18:H18"/>
    <mergeCell ref="B3:G3"/>
    <mergeCell ref="B21:H21"/>
    <mergeCell ref="F15:H16"/>
    <mergeCell ref="D9:F9"/>
    <mergeCell ref="B20:H20"/>
  </mergeCells>
  <conditionalFormatting sqref="A72:H431">
    <cfRule type="expression" dxfId="0" priority="3">
      <formula>$A72&gt;$D$7</formula>
    </cfRule>
  </conditionalFormatting>
  <hyperlinks>
    <hyperlink ref="G35" r:id="rId1" xr:uid="{0777CA45-30A9-4974-88DB-318274BC7EAB}"/>
  </hyperlinks>
  <pageMargins left="0.70866141732283472" right="0.70866141732283472" top="0.74803149606299213" bottom="0.74803149606299213" header="0.31496062992125984" footer="0.31496062992125984"/>
  <pageSetup paperSize="9" scale="67" fitToHeight="0" orientation="portrait" r:id="rId2"/>
  <ignoredErrors>
    <ignoredError sqref="F61 D11" unlockedFormula="1"/>
    <ignoredError sqref="K25 F71 K71 Q76:Q86" evalError="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BD40845-BAD1-4974-8DAE-B06F2BF5B679}">
          <x14:formula1>
            <xm:f>List1!$N$4:$N$6</xm:f>
          </x14:formula1>
          <xm:sqref>G9:G10 E10 D9</xm:sqref>
        </x14:dataValidation>
        <x14:dataValidation type="list" allowBlank="1" showInputMessage="1" showErrorMessage="1" xr:uid="{8149C617-E148-4D6F-A836-70AED028EAEF}">
          <x14:formula1>
            <xm:f>List1!$N$1:$N$2</xm:f>
          </x14:formula1>
          <xm:sqref>F10 D8 G21 G32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1414A257A369C4BAAD1B6927524B91B" ma:contentTypeVersion="18" ma:contentTypeDescription="Ustvari nov dokument." ma:contentTypeScope="" ma:versionID="6e976055c8e4fbb9d36375a174a2a2d1">
  <xsd:schema xmlns:xsd="http://www.w3.org/2001/XMLSchema" xmlns:xs="http://www.w3.org/2001/XMLSchema" xmlns:p="http://schemas.microsoft.com/office/2006/metadata/properties" xmlns:ns2="f3786703-79a9-47de-ad6a-ef81e658716c" xmlns:ns3="306a5fad-798d-4972-9ba1-b7dc3bc171cd" targetNamespace="http://schemas.microsoft.com/office/2006/metadata/properties" ma:root="true" ma:fieldsID="b45276ef741ebfdf725d3e7a619706bc" ns2:_="" ns3:_="">
    <xsd:import namespace="f3786703-79a9-47de-ad6a-ef81e658716c"/>
    <xsd:import namespace="306a5fad-798d-4972-9ba1-b7dc3bc171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86703-79a9-47de-ad6a-ef81e65871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e" ma:readOnly="false" ma:fieldId="{5cf76f15-5ced-4ddc-b409-7134ff3c332f}" ma:taxonomyMulti="true" ma:sspId="0e3b8515-2efb-4f80-aba5-d361c9ec87c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6a5fad-798d-4972-9ba1-b7dc3bc171cd" elementFormDefault="qualified">
    <xsd:import namespace="http://schemas.microsoft.com/office/2006/documentManagement/types"/>
    <xsd:import namespace="http://schemas.microsoft.com/office/infopath/2007/PartnerControls"/>
    <xsd:element name="SharedWithUsers" ma:index="1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V skupni rabi s podrobnostmi" ma:internalName="SharedWithDetails" ma:readOnly="true">
      <xsd:simpleType>
        <xsd:restriction base="dms:Note">
          <xsd:maxLength value="255"/>
        </xsd:restriction>
      </xsd:simpleType>
    </xsd:element>
    <xsd:element name="TaxCatchAll" ma:index="22" nillable="true" ma:displayName="Taxonomy Catch All Column" ma:hidden="true" ma:list="{7f101321-fe29-4506-b13a-4eeb9e720a21}" ma:internalName="TaxCatchAll" ma:showField="CatchAllData" ma:web="306a5fad-798d-4972-9ba1-b7dc3bc171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06a5fad-798d-4972-9ba1-b7dc3bc171cd">
      <UserInfo>
        <DisplayName>Katja Zgonc</DisplayName>
        <AccountId>23</AccountId>
        <AccountType/>
      </UserInfo>
      <UserInfo>
        <DisplayName>Tjaša Perković</DisplayName>
        <AccountId>20</AccountId>
        <AccountType/>
      </UserInfo>
      <UserInfo>
        <DisplayName>Maja Dobnik</DisplayName>
        <AccountId>14</AccountId>
        <AccountType/>
      </UserInfo>
      <UserInfo>
        <DisplayName>Darja But</DisplayName>
        <AccountId>24</AccountId>
        <AccountType/>
      </UserInfo>
      <UserInfo>
        <DisplayName>Melita Ovsec Plos</DisplayName>
        <AccountId>15</AccountId>
        <AccountType/>
      </UserInfo>
      <UserInfo>
        <DisplayName>Rok Briški</DisplayName>
        <AccountId>395</AccountId>
        <AccountType/>
      </UserInfo>
    </SharedWithUsers>
    <lcf76f155ced4ddcb4097134ff3c332f xmlns="f3786703-79a9-47de-ad6a-ef81e658716c">
      <Terms xmlns="http://schemas.microsoft.com/office/infopath/2007/PartnerControls"/>
    </lcf76f155ced4ddcb4097134ff3c332f>
    <TaxCatchAll xmlns="306a5fad-798d-4972-9ba1-b7dc3bc171c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7E946B-D932-4A6F-B142-9F9D69889D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86703-79a9-47de-ad6a-ef81e658716c"/>
    <ds:schemaRef ds:uri="306a5fad-798d-4972-9ba1-b7dc3bc17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3172B9-2977-4C18-B664-3CE1221C9D80}">
  <ds:schemaRefs>
    <ds:schemaRef ds:uri="http://purl.org/dc/terms/"/>
    <ds:schemaRef ds:uri="f3786703-79a9-47de-ad6a-ef81e658716c"/>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 ds:uri="http://schemas.microsoft.com/office/2006/documentManagement/types"/>
    <ds:schemaRef ds:uri="306a5fad-798d-4972-9ba1-b7dc3bc171cd"/>
    <ds:schemaRef ds:uri="http://purl.org/dc/dcmitype/"/>
    <ds:schemaRef ds:uri="http://purl.org/dc/elements/1.1/"/>
  </ds:schemaRefs>
</ds:datastoreItem>
</file>

<file path=customXml/itemProps3.xml><?xml version="1.0" encoding="utf-8"?>
<ds:datastoreItem xmlns:ds="http://schemas.openxmlformats.org/officeDocument/2006/customXml" ds:itemID="{BE39FD38-3CED-4AC5-AC47-28F27CE470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11</vt:i4>
      </vt:variant>
      <vt:variant>
        <vt:lpstr>Imenovani obsegi</vt:lpstr>
      </vt:variant>
      <vt:variant>
        <vt:i4>5</vt:i4>
      </vt:variant>
    </vt:vector>
  </HeadingPairs>
  <TitlesOfParts>
    <vt:vector size="16" baseType="lpstr">
      <vt:lpstr>NAVODILO</vt:lpstr>
      <vt:lpstr>List3</vt:lpstr>
      <vt:lpstr>PREDSTAVITEV</vt:lpstr>
      <vt:lpstr>TRAJNOSTNI PROJEKT</vt:lpstr>
      <vt:lpstr>TRAJNOSTNI CILJI</vt:lpstr>
      <vt:lpstr>FINANČNE OBVEZNOSTI</vt:lpstr>
      <vt:lpstr>FINANČNA KONSTRUKCIJA</vt:lpstr>
      <vt:lpstr>DENARNI TOK</vt:lpstr>
      <vt:lpstr>PRIPOMOČEK ZA DP</vt:lpstr>
      <vt:lpstr>List1</vt:lpstr>
      <vt:lpstr>List2</vt:lpstr>
      <vt:lpstr>'FINANČNE OBVEZNOSTI'!Področje_tiskanja</vt:lpstr>
      <vt:lpstr>PREDSTAVITEV!Področje_tiskanja</vt:lpstr>
      <vt:lpstr>'PRIPOMOČEK ZA DP'!Področje_tiskanja</vt:lpstr>
      <vt:lpstr>'TRAJNOSTNI PROJEKT'!Področje_tiskanja</vt:lpstr>
      <vt:lpstr>'PRIPOMOČEK ZA DP'!Tiskanje_naslovov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Maja Dobnik</dc:creator>
  <cp:keywords/>
  <dc:description/>
  <cp:lastModifiedBy>Tjaša Perković</cp:lastModifiedBy>
  <cp:revision/>
  <dcterms:created xsi:type="dcterms:W3CDTF">2019-06-05T06:35:37Z</dcterms:created>
  <dcterms:modified xsi:type="dcterms:W3CDTF">2024-12-24T10:10:10Z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0x01010041414A257A369C4BAAD1B6927524B91B</vt:lpwstr>
  </property>
  <property fmtid="{D5CDD505-2E9C-101B-9397-08002B2CF9AE}" pid="3" name="MediaServiceImageTags">
    <vt:lpwstr/>
  </property>
  <property fmtid="{D5CDD505-2E9C-101B-9397-08002B2CF9AE}" pid="4" name="Order">
    <vt:r8>987900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